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ekonomiste\Desktop\Internetui\"/>
    </mc:Choice>
  </mc:AlternateContent>
  <xr:revisionPtr revIDLastSave="0" documentId="8_{13722228-629A-4890-B9B0-4A99BFFE9AF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ma 1" sheetId="1" r:id="rId1"/>
    <sheet name="Forma 4" sheetId="2" r:id="rId2"/>
    <sheet name="Forma 5" sheetId="3" r:id="rId3"/>
    <sheet name="Forma 6" sheetId="4" r:id="rId4"/>
    <sheet name="Forma 7" sheetId="5" r:id="rId5"/>
    <sheet name="Forma 8" sheetId="6" r:id="rId6"/>
    <sheet name="Forma 9" sheetId="7" r:id="rId7"/>
    <sheet name="Forma 11" sheetId="8" r:id="rId8"/>
    <sheet name="Forma 12" sheetId="9" r:id="rId9"/>
    <sheet name="Forma 13" sheetId="10" r:id="rId10"/>
    <sheet name="Forma 16" sheetId="11" r:id="rId11"/>
    <sheet name="Forma 2" sheetId="12" r:id="rId12"/>
    <sheet name="Forma 3" sheetId="13" r:id="rId13"/>
    <sheet name="Forma 10" sheetId="14" r:id="rId14"/>
    <sheet name="Forma 14" sheetId="15" r:id="rId15"/>
    <sheet name="Forma 15" sheetId="16" r:id="rId16"/>
  </sheets>
  <definedNames>
    <definedName name="VAS001_D_20M1" localSheetId="0">'Forma 1'!$C$9</definedName>
    <definedName name="VAS001_D_20M1">'Forma 1'!$C$9</definedName>
    <definedName name="VAS001_D_AnkstesniujuMetuPelnas" localSheetId="0">'Forma 1'!$B$66</definedName>
    <definedName name="VAS001_D_AnkstesniujuMetuPelnas">'Forma 1'!$B$66</definedName>
    <definedName name="VAS001_D_AtaskaitiniuMetuPelnas" localSheetId="0">'Forma 1'!$B$65</definedName>
    <definedName name="VAS001_D_AtaskaitiniuMetuPelnas">'Forma 1'!$B$65</definedName>
    <definedName name="VAS001_D_Atidejimai" localSheetId="0">'Forma 1'!$B$96</definedName>
    <definedName name="VAS001_D_Atidejimai">'Forma 1'!$B$96</definedName>
    <definedName name="VAS001_D_Atidejiniai" localSheetId="0">'Forma 1'!$B$78</definedName>
    <definedName name="VAS001_D_Atidejiniai">'Forma 1'!$B$78</definedName>
    <definedName name="VAS001_D_AtidetojoMokescioIsipareigojimas" localSheetId="0">'Forma 1'!$B$82</definedName>
    <definedName name="VAS001_D_AtidetojoMokescioIsipareigojimas">'Forma 1'!$B$82</definedName>
    <definedName name="VAS001_D_AtidetojoMokescioTurtas" localSheetId="0">'Forma 1'!$B$39</definedName>
    <definedName name="VAS001_D_AtidetojoMokescioTurtas">'Forma 1'!$B$39</definedName>
    <definedName name="VAS001_D_Atsargos" localSheetId="0">'Forma 1'!$B$43</definedName>
    <definedName name="VAS001_D_Atsargos">'Forma 1'!$B$43</definedName>
    <definedName name="VAS001_D_AtsargosIsankstiniaiApmokejimai" localSheetId="0">'Forma 1'!$B$42</definedName>
    <definedName name="VAS001_D_AtsargosIsankstiniaiApmokejimai">'Forma 1'!$B$42</definedName>
    <definedName name="VAS001_D_DOTACIJOSSUBSIDIJOS" localSheetId="0">'Forma 1'!$B$67</definedName>
    <definedName name="VAS001_D_DOTACIJOSSUBSIDIJOS">'Forma 1'!$B$67</definedName>
    <definedName name="VAS001_D_DotacijosSusijusiosSuPajamomis" localSheetId="0">'Forma 1'!$B$69</definedName>
    <definedName name="VAS001_D_DotacijosSusijusiosSuPajamomis">'Forma 1'!$B$69</definedName>
    <definedName name="VAS001_D_DotacijosSusijusiosSuTurtu" localSheetId="0">'Forma 1'!$B$68</definedName>
    <definedName name="VAS001_D_DotacijosSusijusiosSuTurtu">'Forma 1'!$B$68</definedName>
    <definedName name="VAS001_D_DukteriniuIrAsocijuotoju" localSheetId="0">'Forma 1'!$B$53</definedName>
    <definedName name="VAS001_D_DukteriniuIrAsocijuotoju">'Forma 1'!$B$53</definedName>
    <definedName name="VAS001_D_FinansinesSkolosPer" localSheetId="0">'Forma 1'!$B$86</definedName>
    <definedName name="VAS001_D_FinansinesSkolosPer">'Forma 1'!$B$86</definedName>
    <definedName name="VAS001_D_FinansinesSkolosPo" localSheetId="0">'Forma 1'!$B$72</definedName>
    <definedName name="VAS001_D_FinansinesSkolosPo">'Forma 1'!$B$72</definedName>
    <definedName name="VAS001_D_FinansinioTurto" localSheetId="0">'Forma 1'!$B$62</definedName>
    <definedName name="VAS001_D_FinansinioTurto">'Forma 1'!$B$62</definedName>
    <definedName name="VAS001_D_FinansinisTurtas" localSheetId="0">'Forma 1'!$B$33</definedName>
    <definedName name="VAS001_D_FinansinisTurtas">'Forma 1'!$B$33</definedName>
    <definedName name="VAS001_D_GautiIsankstiniaiApmokejimaiPer" localSheetId="0">'Forma 1'!$B$91</definedName>
    <definedName name="VAS001_D_GautiIsankstiniaiApmokejimaiPer">'Forma 1'!$B$91</definedName>
    <definedName name="VAS001_D_GautiIsankstiniaiApmokejimaiPo" localSheetId="0">'Forma 1'!$B$77</definedName>
    <definedName name="VAS001_D_GautiIsankstiniaiApmokejimaiPo">'Forma 1'!$B$77</definedName>
    <definedName name="VAS001_D_IlgalaikioMaterialausTurto" localSheetId="0">'Forma 1'!$B$61</definedName>
    <definedName name="VAS001_D_IlgalaikioMaterialausTurto">'Forma 1'!$B$61</definedName>
    <definedName name="VAS001_D_IlgalaikisMaterialusTurtas" localSheetId="0">'Forma 1'!$B$48</definedName>
    <definedName name="VAS001_D_IlgalaikisMaterialusTurtas">'Forma 1'!$B$48</definedName>
    <definedName name="VAS001_D_ILGALAIKISTURTAS" localSheetId="0">'Forma 1'!$B$11</definedName>
    <definedName name="VAS001_D_ILGALAIKISTURTAS">'Forma 1'!$B$11</definedName>
    <definedName name="VAS001_D_IlgalaikiuSkoluEinamuju" localSheetId="0">'Forma 1'!$B$85</definedName>
    <definedName name="VAS001_D_IlgalaikiuSkoluEinamuju">'Forma 1'!$B$85</definedName>
    <definedName name="VAS001_D_InvesticijospaskolosI" localSheetId="0">'Forma 1'!$B$34</definedName>
    <definedName name="VAS001_D_InvesticijospaskolosI">'Forma 1'!$B$34</definedName>
    <definedName name="VAS001_D_InvesticinisTurtas" localSheetId="0">'Forma 1'!$B$32</definedName>
    <definedName name="VAS001_D_InvesticinisTurtas">'Forma 1'!$B$32</definedName>
    <definedName name="VAS001_D_IsankstiniaiApmokejimai" localSheetId="0">'Forma 1'!$B$49</definedName>
    <definedName name="VAS001_D_IsankstiniaiApmokejimai">'Forma 1'!$B$49</definedName>
    <definedName name="VAS001_D_IsipareigojimuIrReikalavimu" localSheetId="0">'Forma 1'!$B$79</definedName>
    <definedName name="VAS001_D_IsipareigojimuIrReikalavimu">'Forma 1'!$B$79</definedName>
    <definedName name="VAS001_D_IsSioSkaiciaus" localSheetId="0">'Forma 1'!$B$28</definedName>
    <definedName name="VAS001_D_IsSioSkaiciaus">'Forma 1'!$B$28</definedName>
    <definedName name="VAS001_D_IsToSkaiciausUzESF" localSheetId="0">'Forma 1'!$B$90</definedName>
    <definedName name="VAS001_D_IsToSkaiciausUzESF">'Forma 1'!$B$90</definedName>
    <definedName name="VAS001_D_IsToSkaiciausVandentiekio" localSheetId="0">'Forma 1'!$B$19</definedName>
    <definedName name="VAS001_D_IsToSkaiciausVandentiekio">'Forma 1'!$B$19</definedName>
    <definedName name="VAS001_D_KanalizacijosTinklai" localSheetId="0">'Forma 1'!$B$24</definedName>
    <definedName name="VAS001_D_KanalizacijosTinklai">'Forma 1'!$B$24</definedName>
    <definedName name="VAS001_D_Kapitalas" localSheetId="0">'Forma 1'!$B$59</definedName>
    <definedName name="VAS001_D_Kapitalas">'Forma 1'!$B$59</definedName>
    <definedName name="VAS001_D_KitaIrangaprietaisaiIrankiai" localSheetId="0">'Forma 1'!$B$27</definedName>
    <definedName name="VAS001_D_KitaIrangaprietaisaiIrankiai">'Forma 1'!$B$27</definedName>
    <definedName name="VAS001_D_KitasFinansinisTurtas" localSheetId="0">'Forma 1'!$B$37</definedName>
    <definedName name="VAS001_D_KitasFinansinisTurtas">'Forma 1'!$B$37</definedName>
    <definedName name="VAS001_D_KitasIlgalaikisTurtas" localSheetId="0">'Forma 1'!$B$38</definedName>
    <definedName name="VAS001_D_KitasIlgalaikisTurtas">'Forma 1'!$B$38</definedName>
    <definedName name="VAS001_D_KitasIlgalaikisTurtas1" localSheetId="0">'Forma 1'!$B$40</definedName>
    <definedName name="VAS001_D_KitasIlgalaikisTurtas1">'Forma 1'!$B$40</definedName>
    <definedName name="VAS001_D_KitasMaterialusisTurtas" localSheetId="0">'Forma 1'!$B$30</definedName>
    <definedName name="VAS001_D_KitasMaterialusisTurtas">'Forma 1'!$B$30</definedName>
    <definedName name="VAS001_D_KitasNematerialusTurtas" localSheetId="0">'Forma 1'!$B$17</definedName>
    <definedName name="VAS001_D_KitasNematerialusTurtas">'Forma 1'!$B$17</definedName>
    <definedName name="VAS001_D_KitasTrumpalaikisTurtas" localSheetId="0">'Forma 1'!$B$55</definedName>
    <definedName name="VAS001_D_KitasTrumpalaikisTurtas">'Forma 1'!$B$55</definedName>
    <definedName name="VAS001_D_KitiAtidejiniai" localSheetId="0">'Forma 1'!$B$81</definedName>
    <definedName name="VAS001_D_KitiAtidejiniai">'Forma 1'!$B$81</definedName>
    <definedName name="VAS001_D_KitosFinansinesSkolos" localSheetId="0">'Forma 1'!$B$75</definedName>
    <definedName name="VAS001_D_KitosFinansinesSkolos">'Forma 1'!$B$75</definedName>
    <definedName name="VAS001_D_KitosGautinosSumos" localSheetId="0">'Forma 1'!$B$54</definedName>
    <definedName name="VAS001_D_KitosGautinosSumos">'Forma 1'!$B$54</definedName>
    <definedName name="VAS001_D_KitosMoketinosSumosPer" localSheetId="0">'Forma 1'!$B$97</definedName>
    <definedName name="VAS001_D_KitosMoketinosSumosPer">'Forma 1'!$B$97</definedName>
    <definedName name="VAS001_D_KitosMoketinosSumosPo" localSheetId="0">'Forma 1'!$B$83</definedName>
    <definedName name="VAS001_D_KitosMoketinosSumosPo">'Forma 1'!$B$83</definedName>
    <definedName name="VAS001_D_KitosSkolos" localSheetId="0">'Forma 1'!$B$88</definedName>
    <definedName name="VAS001_D_KitosSkolos">'Forma 1'!$B$88</definedName>
    <definedName name="VAS001_D_KreditoIstaigomsPer" localSheetId="0">'Forma 1'!$B$87</definedName>
    <definedName name="VAS001_D_KreditoIstaigomsPer">'Forma 1'!$B$87</definedName>
    <definedName name="VAS001_D_KreditoIstaigomsPo" localSheetId="0">'Forma 1'!$B$74</definedName>
    <definedName name="VAS001_D_KreditoIstaigomsPo">'Forma 1'!$B$74</definedName>
    <definedName name="VAS001_D_LaikinaiNenaudojamasuzkonservuotas" localSheetId="0">'Forma 1'!$B$31</definedName>
    <definedName name="VAS001_D_LaikinaiNenaudojamasuzkonservuotas">'Forma 1'!$B$31</definedName>
    <definedName name="VAS001_D_LizingofinansinesNuomos" localSheetId="0">'Forma 1'!$B$73</definedName>
    <definedName name="VAS001_D_LizingofinansinesNuomos">'Forma 1'!$B$73</definedName>
    <definedName name="VAS001_D_MasinosIrIrengimai" localSheetId="0">'Forma 1'!$B$25</definedName>
    <definedName name="VAS001_D_MasinosIrIrengimai">'Forma 1'!$B$25</definedName>
    <definedName name="VAS001_D_MaterialusisTurtas" localSheetId="0">'Forma 1'!$B$18</definedName>
    <definedName name="VAS001_D_MaterialusisTurtas">'Forma 1'!$B$18</definedName>
    <definedName name="VAS001_D_MoketinasDarboUzmokestis" localSheetId="0">'Forma 1'!$B$94</definedName>
    <definedName name="VAS001_D_MoketinasDarboUzmokestis">'Forma 1'!$B$94</definedName>
    <definedName name="VAS001_D_MoketiniPajamusodrosgarantinioFondo" localSheetId="0">'Forma 1'!$B$95</definedName>
    <definedName name="VAS001_D_MoketiniPajamusodrosgarantinioFondo">'Forma 1'!$B$95</definedName>
    <definedName name="VAS001_D_MOKETINOSSUMOS" localSheetId="0">'Forma 1'!$B$70</definedName>
    <definedName name="VAS001_D_MOKETINOSSUMOS">'Forma 1'!$B$70</definedName>
    <definedName name="VAS001_D_NebaigtaGamyba" localSheetId="0">'Forma 1'!$B$45</definedName>
    <definedName name="VAS001_D_NebaigtaGamyba">'Forma 1'!$B$45</definedName>
    <definedName name="VAS001_D_NebaigtaStatyba" localSheetId="0">'Forma 1'!$B$29</definedName>
    <definedName name="VAS001_D_NebaigtaStatyba">'Forma 1'!$B$29</definedName>
    <definedName name="VAS001_D_NebaigtosVykdytiSutartys" localSheetId="0">'Forma 1'!$B$50</definedName>
    <definedName name="VAS001_D_NebaigtosVykdytiSutartys">'Forma 1'!$B$50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1'!$B$64</definedName>
    <definedName name="VAS001_D_NepaskirstytasisPelnasnuostoliai">'Forma 1'!$B$64</definedName>
    <definedName name="VAS001_D_NUOSAVASKAPITALAS" localSheetId="0">'Forma 1'!$B$58</definedName>
    <definedName name="VAS001_D_NUOSAVASKAPITALAS">'Forma 1'!$B$58</definedName>
    <definedName name="VAS001_D_NUOSAVOKAPITALOIR" localSheetId="0">'Forma 1'!$B$98</definedName>
    <definedName name="VAS001_D_NUOSAVOKAPITALOIR">'Forma 1'!$B$98</definedName>
    <definedName name="VAS001_D_PagamintaProdukcijaskirtas" localSheetId="0">'Forma 1'!$B$46</definedName>
    <definedName name="VAS001_D_PagamintaProdukcijaskirtas">'Forma 1'!$B$46</definedName>
    <definedName name="VAS001_D_PaskolosAsocijuotomsIr" localSheetId="0">'Forma 1'!$B$35</definedName>
    <definedName name="VAS001_D_PaskolosAsocijuotomsIr">'Forma 1'!$B$35</definedName>
    <definedName name="VAS001_D_Pastatai" localSheetId="0">'Forma 1'!$B$21</definedName>
    <definedName name="VAS001_D_Pastatai">'Forma 1'!$B$21</definedName>
    <definedName name="VAS001_D_PatentaiLicencijos" localSheetId="0">'Forma 1'!$B$15</definedName>
    <definedName name="VAS001_D_PatentaiLicencijos">'Forma 1'!$B$15</definedName>
    <definedName name="VAS001_D_PelnoMokescioIr" localSheetId="0">'Forma 1'!$B$92</definedName>
    <definedName name="VAS001_D_PelnoMokescioIr">'Forma 1'!$B$92</definedName>
    <definedName name="VAS001_D_PensijuIrPanasiu" localSheetId="0">'Forma 1'!$B$80</definedName>
    <definedName name="VAS001_D_PensijuIrPanasiu">'Forma 1'!$B$80</definedName>
    <definedName name="VAS001_D_PerkainojimoRezervas" localSheetId="0">'Forma 1'!$B$60</definedName>
    <definedName name="VAS001_D_PerkainojimoRezervas">'Forma 1'!$B$60</definedName>
    <definedName name="VAS001_D_PerVieneriusMetusGautinos" localSheetId="0">'Forma 1'!$B$51</definedName>
    <definedName name="VAS001_D_PerVieneriusMetusGautinos">'Forma 1'!$B$51</definedName>
    <definedName name="VAS001_D_PerVieneriusMetusMoketinos" localSheetId="0">'Forma 1'!$B$84</definedName>
    <definedName name="VAS001_D_PerVieneriusMetusMoketinos">'Forma 1'!$B$84</definedName>
    <definedName name="VAS001_D_PinigaiIrPinigu" localSheetId="0">'Forma 1'!$B$56</definedName>
    <definedName name="VAS001_D_PinigaiIrPinigu">'Forma 1'!$B$56</definedName>
    <definedName name="VAS001_D_PirkejuIsiskolinimas" localSheetId="0">'Forma 1'!$B$52</definedName>
    <definedName name="VAS001_D_PirkejuIsiskolinimas">'Forma 1'!$B$52</definedName>
    <definedName name="VAS001_D_PirktosPrekesSkirtos" localSheetId="0">'Forma 1'!$B$47</definedName>
    <definedName name="VAS001_D_PirktosPrekesSkirtos">'Forma 1'!$B$47</definedName>
    <definedName name="VAS001_D_PletrosDarbai" localSheetId="0">'Forma 1'!$B$13</definedName>
    <definedName name="VAS001_D_PletrosDarbai">'Forma 1'!$B$13</definedName>
    <definedName name="VAS001_D_PoVieneriuMetuGautinos" localSheetId="0">'Forma 1'!$B$36</definedName>
    <definedName name="VAS001_D_PoVieneriuMetuGautinos">'Forma 1'!$B$36</definedName>
    <definedName name="VAS001_D_PoVieneriuMetuMoketinos" localSheetId="0">'Forma 1'!$B$71</definedName>
    <definedName name="VAS001_D_PoVieneriuMetuMoketinos">'Forma 1'!$B$71</definedName>
    <definedName name="VAS001_D_Prestizas" localSheetId="0">'Forma 1'!$B$14</definedName>
    <definedName name="VAS001_D_Prestizas">'Forma 1'!$B$14</definedName>
    <definedName name="VAS001_D_ProgramineIranga" localSheetId="0">'Forma 1'!$B$16</definedName>
    <definedName name="VAS001_D_ProgramineIranga">'Forma 1'!$B$16</definedName>
    <definedName name="VAS001_D_Rezervai" localSheetId="0">'Forma 1'!$B$63</definedName>
    <definedName name="VAS001_D_Rezervai">'Forma 1'!$B$63</definedName>
    <definedName name="VAS001_D_SkolosTiekejamsPer" localSheetId="0">'Forma 1'!$B$89</definedName>
    <definedName name="VAS001_D_SkolosTiekejamsPer">'Forma 1'!$B$89</definedName>
    <definedName name="VAS001_D_SkolosTiekejamsPo" localSheetId="0">'Forma 1'!$B$76</definedName>
    <definedName name="VAS001_D_SkolosTiekejamsPo">'Forma 1'!$B$76</definedName>
    <definedName name="VAS001_D_Statiniai" localSheetId="0">'Forma 1'!$B$22</definedName>
    <definedName name="VAS001_D_Statiniai">'Forma 1'!$B$22</definedName>
    <definedName name="VAS001_D_SuDarboSantykiais" localSheetId="0">'Forma 1'!$B$93</definedName>
    <definedName name="VAS001_D_SuDarboSantykiais">'Forma 1'!$B$93</definedName>
    <definedName name="VAS001_D_TransportoPriemones" localSheetId="0">'Forma 1'!$B$26</definedName>
    <definedName name="VAS001_D_TransportoPriemones">'Forma 1'!$B$26</definedName>
    <definedName name="VAS001_D_TRUMPALAIKISTURTAS" localSheetId="0">'Forma 1'!$B$41</definedName>
    <definedName name="VAS001_D_TRUMPALAIKISTURTAS">'Forma 1'!$B$41</definedName>
    <definedName name="VAS001_D_TURTASISVISO" localSheetId="0">'Forma 1'!$B$57</definedName>
    <definedName name="VAS001_D_TURTASISVISO">'Forma 1'!$B$57</definedName>
    <definedName name="VAS001_D_VandentiekioTinklai" localSheetId="0">'Forma 1'!$B$23</definedName>
    <definedName name="VAS001_D_VandentiekioTinklai">'Forma 1'!$B$23</definedName>
    <definedName name="VAS001_D_ZaliavosIrKomplektavimo" localSheetId="0">'Forma 1'!$B$44</definedName>
    <definedName name="VAS001_D_ZaliavosIrKomplektavimo">'Forma 1'!$B$44</definedName>
    <definedName name="VAS001_D_Zeme" localSheetId="0">'Forma 1'!$B$20</definedName>
    <definedName name="VAS001_D_Zeme">'Forma 1'!$B$20</definedName>
    <definedName name="VAS001_F_AnkstesniujuMetuPelnas20M1" localSheetId="0">'Forma 1'!$C$66</definedName>
    <definedName name="VAS001_F_AnkstesniujuMetuPelnas20M1">'Forma 1'!$C$66</definedName>
    <definedName name="VAS001_F_AtaskaitiniuMetuPelnas20M1" localSheetId="0">'Forma 1'!$C$65</definedName>
    <definedName name="VAS001_F_AtaskaitiniuMetuPelnas20M1">'Forma 1'!$C$65</definedName>
    <definedName name="VAS001_F_Atidejimai20M1" localSheetId="0">'Forma 1'!$C$96</definedName>
    <definedName name="VAS001_F_Atidejimai20M1">'Forma 1'!$C$96</definedName>
    <definedName name="VAS001_F_Atidejiniai20M1" localSheetId="0">'Forma 1'!$C$78</definedName>
    <definedName name="VAS001_F_Atidejiniai20M1">'Forma 1'!$C$78</definedName>
    <definedName name="VAS001_F_AtidetojoMokescioIsipareigojimas20M1" localSheetId="0">'Forma 1'!$C$82</definedName>
    <definedName name="VAS001_F_AtidetojoMokescioIsipareigojimas20M1">'Forma 1'!$C$82</definedName>
    <definedName name="VAS001_F_AtidetojoMokescioTurtas20M1" localSheetId="0">'Forma 1'!$C$39</definedName>
    <definedName name="VAS001_F_AtidetojoMokescioTurtas20M1">'Forma 1'!$C$39</definedName>
    <definedName name="VAS001_F_Atsargos20M1" localSheetId="0">'Forma 1'!$C$43</definedName>
    <definedName name="VAS001_F_Atsargos20M1">'Forma 1'!$C$43</definedName>
    <definedName name="VAS001_F_AtsargosIsankstiniaiApmokejimai20M1" localSheetId="0">'Forma 1'!$C$42</definedName>
    <definedName name="VAS001_F_AtsargosIsankstiniaiApmokejimai20M1">'Forma 1'!$C$42</definedName>
    <definedName name="VAS001_F_DOTACIJOSSUBSIDIJOS20M1" localSheetId="0">'Forma 1'!$C$67</definedName>
    <definedName name="VAS001_F_DOTACIJOSSUBSIDIJOS20M1">'Forma 1'!$C$67</definedName>
    <definedName name="VAS001_F_DotacijosSusijusiosSuPajamomis20M1" localSheetId="0">'Forma 1'!$C$69</definedName>
    <definedName name="VAS001_F_DotacijosSusijusiosSuPajamomis20M1">'Forma 1'!$C$69</definedName>
    <definedName name="VAS001_F_DotacijosSusijusiosSuTurtu20M1" localSheetId="0">'Forma 1'!$C$68</definedName>
    <definedName name="VAS001_F_DotacijosSusijusiosSuTurtu20M1">'Forma 1'!$C$68</definedName>
    <definedName name="VAS001_F_DukteriniuIrAsocijuotoju20M1" localSheetId="0">'Forma 1'!$C$53</definedName>
    <definedName name="VAS001_F_DukteriniuIrAsocijuotoju20M1">'Forma 1'!$C$53</definedName>
    <definedName name="VAS001_F_FinansinesSkolosPer20M1" localSheetId="0">'Forma 1'!$C$86</definedName>
    <definedName name="VAS001_F_FinansinesSkolosPer20M1">'Forma 1'!$C$86</definedName>
    <definedName name="VAS001_F_FinansinesSkolosPo20M1" localSheetId="0">'Forma 1'!$C$72</definedName>
    <definedName name="VAS001_F_FinansinesSkolosPo20M1">'Forma 1'!$C$72</definedName>
    <definedName name="VAS001_F_FinansinioTurto20M1" localSheetId="0">'Forma 1'!$C$62</definedName>
    <definedName name="VAS001_F_FinansinioTurto20M1">'Forma 1'!$C$62</definedName>
    <definedName name="VAS001_F_FinansinisTurtas20M1" localSheetId="0">'Forma 1'!$C$33</definedName>
    <definedName name="VAS001_F_FinansinisTurtas20M1">'Forma 1'!$C$33</definedName>
    <definedName name="VAS001_F_GautiIsankstiniaiApmokejimaiPer20M1" localSheetId="0">'Forma 1'!$C$91</definedName>
    <definedName name="VAS001_F_GautiIsankstiniaiApmokejimaiPer20M1">'Forma 1'!$C$91</definedName>
    <definedName name="VAS001_F_GautiIsankstiniaiApmokejimaiPo20M1" localSheetId="0">'Forma 1'!$C$77</definedName>
    <definedName name="VAS001_F_GautiIsankstiniaiApmokejimaiPo20M1">'Forma 1'!$C$77</definedName>
    <definedName name="VAS001_F_IlgalaikioMaterialausTurto20M1" localSheetId="0">'Forma 1'!$C$61</definedName>
    <definedName name="VAS001_F_IlgalaikioMaterialausTurto20M1">'Forma 1'!$C$61</definedName>
    <definedName name="VAS001_F_IlgalaikisMaterialusTurtas20M1" localSheetId="0">'Forma 1'!$C$48</definedName>
    <definedName name="VAS001_F_IlgalaikisMaterialusTurtas20M1">'Forma 1'!$C$48</definedName>
    <definedName name="VAS001_F_ILGALAIKISTURTAS20M1" localSheetId="0">'Forma 1'!$C$11</definedName>
    <definedName name="VAS001_F_ILGALAIKISTURTAS20M1">'Forma 1'!$C$11</definedName>
    <definedName name="VAS001_F_IlgalaikiuSkoluEinamuju20M1" localSheetId="0">'Forma 1'!$C$85</definedName>
    <definedName name="VAS001_F_IlgalaikiuSkoluEinamuju20M1">'Forma 1'!$C$85</definedName>
    <definedName name="VAS001_F_InvesticijospaskolosI20M1" localSheetId="0">'Forma 1'!$C$34</definedName>
    <definedName name="VAS001_F_InvesticijospaskolosI20M1">'Forma 1'!$C$34</definedName>
    <definedName name="VAS001_F_InvesticinisTurtas20M1" localSheetId="0">'Forma 1'!$C$32</definedName>
    <definedName name="VAS001_F_InvesticinisTurtas20M1">'Forma 1'!$C$32</definedName>
    <definedName name="VAS001_F_IsankstiniaiApmokejimai20M1" localSheetId="0">'Forma 1'!$C$49</definedName>
    <definedName name="VAS001_F_IsankstiniaiApmokejimai20M1">'Forma 1'!$C$49</definedName>
    <definedName name="VAS001_F_IsipareigojimuIrReikalavimu20M1" localSheetId="0">'Forma 1'!$C$79</definedName>
    <definedName name="VAS001_F_IsipareigojimuIrReikalavimu20M1">'Forma 1'!$C$79</definedName>
    <definedName name="VAS001_F_IsSioSkaiciaus20M1" localSheetId="0">'Forma 1'!$C$28</definedName>
    <definedName name="VAS001_F_IsSioSkaiciaus20M1">'Forma 1'!$C$28</definedName>
    <definedName name="VAS001_F_IsToSkaiciausUzESF20M1" localSheetId="0">'Forma 1'!$C$90</definedName>
    <definedName name="VAS001_F_IsToSkaiciausUzESF20M1">'Forma 1'!$C$90</definedName>
    <definedName name="VAS001_F_IsToSkaiciausVandentiekio20M1" localSheetId="0">'Forma 1'!$C$19</definedName>
    <definedName name="VAS001_F_IsToSkaiciausVandentiekio20M1">'Forma 1'!$C$19</definedName>
    <definedName name="VAS001_F_KanalizacijosTinklai20M1" localSheetId="0">'Forma 1'!$C$24</definedName>
    <definedName name="VAS001_F_KanalizacijosTinklai20M1">'Forma 1'!$C$24</definedName>
    <definedName name="VAS001_F_Kapitalas20M1" localSheetId="0">'Forma 1'!$C$59</definedName>
    <definedName name="VAS001_F_Kapitalas20M1">'Forma 1'!$C$59</definedName>
    <definedName name="VAS001_F_KitaIrangaprietaisaiIrankiai20M1" localSheetId="0">'Forma 1'!$C$27</definedName>
    <definedName name="VAS001_F_KitaIrangaprietaisaiIrankiai20M1">'Forma 1'!$C$27</definedName>
    <definedName name="VAS001_F_KitasFinansinisTurtas20M1" localSheetId="0">'Forma 1'!$C$37</definedName>
    <definedName name="VAS001_F_KitasFinansinisTurtas20M1">'Forma 1'!$C$37</definedName>
    <definedName name="VAS001_F_KitasIlgalaikisTurtas120M1" localSheetId="0">'Forma 1'!$C$40</definedName>
    <definedName name="VAS001_F_KitasIlgalaikisTurtas120M1">'Forma 1'!$C$40</definedName>
    <definedName name="VAS001_F_KitasIlgalaikisTurtas20M1" localSheetId="0">'Forma 1'!$C$38</definedName>
    <definedName name="VAS001_F_KitasIlgalaikisTurtas20M1">'Forma 1'!$C$38</definedName>
    <definedName name="VAS001_F_KitasMaterialusisTurtas20M1" localSheetId="0">'Forma 1'!$C$30</definedName>
    <definedName name="VAS001_F_KitasMaterialusisTurtas20M1">'Forma 1'!$C$30</definedName>
    <definedName name="VAS001_F_KitasNematerialusTurtas20M1" localSheetId="0">'Forma 1'!$C$17</definedName>
    <definedName name="VAS001_F_KitasNematerialusTurtas20M1">'Forma 1'!$C$17</definedName>
    <definedName name="VAS001_F_KitasTrumpalaikisTurtas20M1" localSheetId="0">'Forma 1'!$C$55</definedName>
    <definedName name="VAS001_F_KitasTrumpalaikisTurtas20M1">'Forma 1'!$C$55</definedName>
    <definedName name="VAS001_F_KitiAtidejiniai20M1" localSheetId="0">'Forma 1'!$C$81</definedName>
    <definedName name="VAS001_F_KitiAtidejiniai20M1">'Forma 1'!$C$81</definedName>
    <definedName name="VAS001_F_KitosFinansinesSkolos20M1" localSheetId="0">'Forma 1'!$C$75</definedName>
    <definedName name="VAS001_F_KitosFinansinesSkolos20M1">'Forma 1'!$C$75</definedName>
    <definedName name="VAS001_F_KitosGautinosSumos20M1" localSheetId="0">'Forma 1'!$C$54</definedName>
    <definedName name="VAS001_F_KitosGautinosSumos20M1">'Forma 1'!$C$54</definedName>
    <definedName name="VAS001_F_KitosMoketinosSumosPer20M1" localSheetId="0">'Forma 1'!$C$97</definedName>
    <definedName name="VAS001_F_KitosMoketinosSumosPer20M1">'Forma 1'!$C$97</definedName>
    <definedName name="VAS001_F_KitosMoketinosSumosPo20M1" localSheetId="0">'Forma 1'!$C$83</definedName>
    <definedName name="VAS001_F_KitosMoketinosSumosPo20M1">'Forma 1'!$C$83</definedName>
    <definedName name="VAS001_F_KitosSkolos20M1" localSheetId="0">'Forma 1'!$C$88</definedName>
    <definedName name="VAS001_F_KitosSkolos20M1">'Forma 1'!$C$88</definedName>
    <definedName name="VAS001_F_KreditoIstaigomsPer20M1" localSheetId="0">'Forma 1'!$C$87</definedName>
    <definedName name="VAS001_F_KreditoIstaigomsPer20M1">'Forma 1'!$C$87</definedName>
    <definedName name="VAS001_F_KreditoIstaigomsPo20M1" localSheetId="0">'Forma 1'!$C$74</definedName>
    <definedName name="VAS001_F_KreditoIstaigomsPo20M1">'Forma 1'!$C$74</definedName>
    <definedName name="VAS001_F_LaikinaiNenaudojamasuzkonservuotas20M1" localSheetId="0">'Forma 1'!$C$31</definedName>
    <definedName name="VAS001_F_LaikinaiNenaudojamasuzkonservuotas20M1">'Forma 1'!$C$31</definedName>
    <definedName name="VAS001_F_LizingofinansinesNuomos20M1" localSheetId="0">'Forma 1'!$C$73</definedName>
    <definedName name="VAS001_F_LizingofinansinesNuomos20M1">'Forma 1'!$C$73</definedName>
    <definedName name="VAS001_F_MasinosIrIrengimai20M1" localSheetId="0">'Forma 1'!$C$25</definedName>
    <definedName name="VAS001_F_MasinosIrIrengimai20M1">'Forma 1'!$C$25</definedName>
    <definedName name="VAS001_F_MaterialusisTurtas20M1" localSheetId="0">'Forma 1'!$C$18</definedName>
    <definedName name="VAS001_F_MaterialusisTurtas20M1">'Forma 1'!$C$18</definedName>
    <definedName name="VAS001_F_MoketinasDarboUzmokestis20M1" localSheetId="0">'Forma 1'!$C$94</definedName>
    <definedName name="VAS001_F_MoketinasDarboUzmokestis20M1">'Forma 1'!$C$94</definedName>
    <definedName name="VAS001_F_MoketiniPajamusodrosgarantinioFondo20M1" localSheetId="0">'Forma 1'!$C$95</definedName>
    <definedName name="VAS001_F_MoketiniPajamusodrosgarantinioFondo20M1">'Forma 1'!$C$95</definedName>
    <definedName name="VAS001_F_MOKETINOSSUMOS20M1" localSheetId="0">'Forma 1'!$C$70</definedName>
    <definedName name="VAS001_F_MOKETINOSSUMOS20M1">'Forma 1'!$C$70</definedName>
    <definedName name="VAS001_F_NebaigtaGamyba20M1" localSheetId="0">'Forma 1'!$C$45</definedName>
    <definedName name="VAS001_F_NebaigtaGamyba20M1">'Forma 1'!$C$45</definedName>
    <definedName name="VAS001_F_NebaigtaStatyba20M1" localSheetId="0">'Forma 1'!$C$29</definedName>
    <definedName name="VAS001_F_NebaigtaStatyba20M1">'Forma 1'!$C$29</definedName>
    <definedName name="VAS001_F_NebaigtosVykdytiSutartys20M1" localSheetId="0">'Forma 1'!$C$50</definedName>
    <definedName name="VAS001_F_NebaigtosVykdytiSutartys20M1">'Forma 1'!$C$50</definedName>
    <definedName name="VAS001_F_NematerialusisTurtas20M1" localSheetId="0">'Forma 1'!$C$12</definedName>
    <definedName name="VAS001_F_NematerialusisTurtas20M1">'Forma 1'!$C$12</definedName>
    <definedName name="VAS001_F_NepaskirstytasisPelnasnuostoliai20M1" localSheetId="0">'Forma 1'!$C$64</definedName>
    <definedName name="VAS001_F_NepaskirstytasisPelnasnuostoliai20M1">'Forma 1'!$C$64</definedName>
    <definedName name="VAS001_F_NUOSAVASKAPITALAS20M1" localSheetId="0">'Forma 1'!$C$58</definedName>
    <definedName name="VAS001_F_NUOSAVASKAPITALAS20M1">'Forma 1'!$C$58</definedName>
    <definedName name="VAS001_F_NUOSAVOKAPITALOIR20M1" localSheetId="0">'Forma 1'!$C$98</definedName>
    <definedName name="VAS001_F_NUOSAVOKAPITALOIR20M1">'Forma 1'!$C$98</definedName>
    <definedName name="VAS001_F_PagamintaProdukcijaskirtas20M1" localSheetId="0">'Forma 1'!$C$46</definedName>
    <definedName name="VAS001_F_PagamintaProdukcijaskirtas20M1">'Forma 1'!$C$46</definedName>
    <definedName name="VAS001_F_PaskolosAsocijuotomsIr20M1" localSheetId="0">'Forma 1'!$C$35</definedName>
    <definedName name="VAS001_F_PaskolosAsocijuotomsIr20M1">'Forma 1'!$C$35</definedName>
    <definedName name="VAS001_F_Pastatai20M1" localSheetId="0">'Forma 1'!$C$21</definedName>
    <definedName name="VAS001_F_Pastatai20M1">'Forma 1'!$C$21</definedName>
    <definedName name="VAS001_F_PatentaiLicencijos20M1" localSheetId="0">'Forma 1'!$C$15</definedName>
    <definedName name="VAS001_F_PatentaiLicencijos20M1">'Forma 1'!$C$15</definedName>
    <definedName name="VAS001_F_PelnoMokescioIr20M1" localSheetId="0">'Forma 1'!$C$92</definedName>
    <definedName name="VAS001_F_PelnoMokescioIr20M1">'Forma 1'!$C$92</definedName>
    <definedName name="VAS001_F_PensijuIrPanasiu20M1" localSheetId="0">'Forma 1'!$C$80</definedName>
    <definedName name="VAS001_F_PensijuIrPanasiu20M1">'Forma 1'!$C$80</definedName>
    <definedName name="VAS001_F_PerkainojimoRezervas20M1" localSheetId="0">'Forma 1'!$C$60</definedName>
    <definedName name="VAS001_F_PerkainojimoRezervas20M1">'Forma 1'!$C$60</definedName>
    <definedName name="VAS001_F_PerVieneriusMetusGautinos20M1" localSheetId="0">'Forma 1'!$C$51</definedName>
    <definedName name="VAS001_F_PerVieneriusMetusGautinos20M1">'Forma 1'!$C$51</definedName>
    <definedName name="VAS001_F_PerVieneriusMetusMoketinos20M1" localSheetId="0">'Forma 1'!$C$84</definedName>
    <definedName name="VAS001_F_PerVieneriusMetusMoketinos20M1">'Forma 1'!$C$84</definedName>
    <definedName name="VAS001_F_PinigaiIrPinigu20M1" localSheetId="0">'Forma 1'!$C$56</definedName>
    <definedName name="VAS001_F_PinigaiIrPinigu20M1">'Forma 1'!$C$56</definedName>
    <definedName name="VAS001_F_PirkejuIsiskolinimas20M1" localSheetId="0">'Forma 1'!$C$52</definedName>
    <definedName name="VAS001_F_PirkejuIsiskolinimas20M1">'Forma 1'!$C$52</definedName>
    <definedName name="VAS001_F_PirktosPrekesSkirtos20M1" localSheetId="0">'Forma 1'!$C$47</definedName>
    <definedName name="VAS001_F_PirktosPrekesSkirtos20M1">'Forma 1'!$C$47</definedName>
    <definedName name="VAS001_F_PletrosDarbai20M1" localSheetId="0">'Forma 1'!$C$13</definedName>
    <definedName name="VAS001_F_PletrosDarbai20M1">'Forma 1'!$C$13</definedName>
    <definedName name="VAS001_F_PoVieneriuMetuGautinos20M1" localSheetId="0">'Forma 1'!$C$36</definedName>
    <definedName name="VAS001_F_PoVieneriuMetuGautinos20M1">'Forma 1'!$C$36</definedName>
    <definedName name="VAS001_F_PoVieneriuMetuMoketinos20M1" localSheetId="0">'Forma 1'!$C$71</definedName>
    <definedName name="VAS001_F_PoVieneriuMetuMoketinos20M1">'Forma 1'!$C$71</definedName>
    <definedName name="VAS001_F_Prestizas20M1" localSheetId="0">'Forma 1'!$C$14</definedName>
    <definedName name="VAS001_F_Prestizas20M1">'Forma 1'!$C$14</definedName>
    <definedName name="VAS001_F_ProgramineIranga20M1" localSheetId="0">'Forma 1'!$C$16</definedName>
    <definedName name="VAS001_F_ProgramineIranga20M1">'Forma 1'!$C$16</definedName>
    <definedName name="VAS001_F_Rezervai20M1" localSheetId="0">'Forma 1'!$C$63</definedName>
    <definedName name="VAS001_F_Rezervai20M1">'Forma 1'!$C$63</definedName>
    <definedName name="VAS001_F_SkolosTiekejamsPer20M1" localSheetId="0">'Forma 1'!$C$89</definedName>
    <definedName name="VAS001_F_SkolosTiekejamsPer20M1">'Forma 1'!$C$89</definedName>
    <definedName name="VAS001_F_SkolosTiekejamsPo20M1" localSheetId="0">'Forma 1'!$C$76</definedName>
    <definedName name="VAS001_F_SkolosTiekejamsPo20M1">'Forma 1'!$C$76</definedName>
    <definedName name="VAS001_F_Statiniai20M1" localSheetId="0">'Forma 1'!$C$22</definedName>
    <definedName name="VAS001_F_Statiniai20M1">'Forma 1'!$C$22</definedName>
    <definedName name="VAS001_F_SuDarboSantykiais20M1" localSheetId="0">'Forma 1'!$C$93</definedName>
    <definedName name="VAS001_F_SuDarboSantykiais20M1">'Forma 1'!$C$93</definedName>
    <definedName name="VAS001_F_TransportoPriemones20M1" localSheetId="0">'Forma 1'!$C$26</definedName>
    <definedName name="VAS001_F_TransportoPriemones20M1">'Forma 1'!$C$26</definedName>
    <definedName name="VAS001_F_TRUMPALAIKISTURTAS20M1" localSheetId="0">'Forma 1'!$C$41</definedName>
    <definedName name="VAS001_F_TRUMPALAIKISTURTAS20M1">'Forma 1'!$C$41</definedName>
    <definedName name="VAS001_F_TURTASISVISO20M1" localSheetId="0">'Forma 1'!$C$57</definedName>
    <definedName name="VAS001_F_TURTASISVISO20M1">'Forma 1'!$C$57</definedName>
    <definedName name="VAS001_F_VandentiekioTinklai20M1" localSheetId="0">'Forma 1'!$C$23</definedName>
    <definedName name="VAS001_F_VandentiekioTinklai20M1">'Forma 1'!$C$23</definedName>
    <definedName name="VAS001_F_ZaliavosIrKomplektavimo20M1" localSheetId="0">'Forma 1'!$C$44</definedName>
    <definedName name="VAS001_F_ZaliavosIrKomplektavimo20M1">'Forma 1'!$C$44</definedName>
    <definedName name="VAS001_F_Zeme20M1" localSheetId="0">'Forma 1'!$C$20</definedName>
    <definedName name="VAS001_F_Zeme20M1">'Forma 1'!$C$20</definedName>
    <definedName name="VAS002_D_20M" localSheetId="11">'Forma 2'!$C$9</definedName>
    <definedName name="VAS002_D_20M">'Forma 2'!$C$9</definedName>
    <definedName name="VAS002_D_ApyvartinemsLesoms" localSheetId="11">'Forma 2'!$B$87</definedName>
    <definedName name="VAS002_D_ApyvartinemsLesoms">'Forma 2'!$B$87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2'!$B$26</definedName>
    <definedName name="VAS002_D_AtsiskaitomujuApskaitosPrietaisu">'Forma 2'!$B$26</definedName>
    <definedName name="VAS002_D_BauduPajamos" localSheetId="11">'Forma 2'!$B$78</definedName>
    <definedName name="VAS002_D_BauduPajamos">'Forma 2'!$B$78</definedName>
    <definedName name="VAS002_D_BendrosiosadministracinesSanaudos" localSheetId="11">'Forma 2'!$B$43</definedName>
    <definedName name="VAS002_D_BendrosiosadministracinesSanaudos">'Forma 2'!$B$43</definedName>
    <definedName name="VAS002_D_BENDROSIOSADMINISTRACINESVEIKLOS" localSheetId="11">'Forma 2'!$B$36</definedName>
    <definedName name="VAS002_D_BENDROSIOSADMINISTRACINESVEIKLOS">'Forma 2'!$B$36</definedName>
    <definedName name="VAS002_D_BendrosiosSanaudosPriskirtos" localSheetId="11">'Forma 2'!$B$74</definedName>
    <definedName name="VAS002_D_BendrosiosSanaudosPriskirtos">'Forma 2'!$B$74</definedName>
    <definedName name="VAS002_D_BENDROVESGRYNASISPELNAS" localSheetId="11">'Forma 2'!$B$96</definedName>
    <definedName name="VAS002_D_BENDROVESGRYNASISPELNAS">'Forma 2'!$B$96</definedName>
    <definedName name="VAS002_D_BENDROVESPELNASPRIES" localSheetId="11">'Forma 2'!$B$95</definedName>
    <definedName name="VAS002_D_BENDROVESPELNASPRIES">'Forma 2'!$B$95</definedName>
    <definedName name="VAS002_D_DelspinigiuIrPalukanu" localSheetId="11">'Forma 2'!$B$77</definedName>
    <definedName name="VAS002_D_DelspinigiuIrPalukanu">'Forma 2'!$B$77</definedName>
    <definedName name="VAS002_D_DumbloTvarkymo" localSheetId="11">'Forma 2'!$B$31</definedName>
    <definedName name="VAS002_D_DumbloTvarkymo">'Forma 2'!$B$31</definedName>
    <definedName name="VAS002_D_EnergetikosPadalinioPajamos" localSheetId="11">'Forma 2'!$B$60</definedName>
    <definedName name="VAS002_D_EnergetikosPadalinioPajamos">'Forma 2'!$B$60</definedName>
    <definedName name="VAS002_D_FINANSINEVEIKLA" localSheetId="11">'Forma 2'!$B$75</definedName>
    <definedName name="VAS002_D_FINANSINEVEIKLA">'Forma 2'!$B$75</definedName>
    <definedName name="VAS002_D_FinansinioTurtoPajamos" localSheetId="11">'Forma 2'!$B$80</definedName>
    <definedName name="VAS002_D_FinansinioTurtoPajamos">'Forma 2'!$B$80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2'!$B$27</definedName>
    <definedName name="VAS002_D_GeriamojoVandensTiekimo2">'Forma 2'!$B$27</definedName>
    <definedName name="VAS002_D_IlgalaikioTurtoPerleidimo" localSheetId="11">'Forma 2'!$B$49</definedName>
    <definedName name="VAS002_D_IlgalaikioTurtoPerleidimo">'Forma 2'!$B$49</definedName>
    <definedName name="VAS002_D_INuotekuTvarkymo" localSheetId="11">'Forma 2'!$B$86</definedName>
    <definedName name="VAS002_D_INuotekuTvarkymo">'Forma 2'!$B$86</definedName>
    <definedName name="VAS002_D_InvesticijuPerleidimoPelnas" localSheetId="11">'Forma 2'!$B$79</definedName>
    <definedName name="VAS002_D_InvesticijuPerleidimoPelnas">'Forma 2'!$B$79</definedName>
    <definedName name="VAS002_D_YPATINGOJIVEIKLA" localSheetId="11">'Forma 2'!$B$92</definedName>
    <definedName name="VAS002_D_YPATINGOJIVEIKLA">'Forma 2'!$B$92</definedName>
    <definedName name="VAS002_D_IrengimuRemontoPadalinio" localSheetId="11">'Forma 2'!$B$59</definedName>
    <definedName name="VAS002_D_IrengimuRemontoPadalinio">'Forma 2'!$B$59</definedName>
    <definedName name="VAS002_D_IsJu" localSheetId="11">'Forma 2'!$B$82</definedName>
    <definedName name="VAS002_D_IsJu">'Forma 2'!$B$82</definedName>
    <definedName name="VAS002_D_IsJuAutotransporto" localSheetId="11">'Forma 2'!$B$58</definedName>
    <definedName name="VAS002_D_IsJuAutotransporto">'Forma 2'!$B$58</definedName>
    <definedName name="VAS002_D_IsJuIVandens" localSheetId="11">'Forma 2'!$B$85</definedName>
    <definedName name="VAS002_D_IsJuIVandens">'Forma 2'!$B$85</definedName>
    <definedName name="VAS002_D_IsJuRegTurtPaj1" localSheetId="11">'Forma 2'!$B$54</definedName>
    <definedName name="VAS002_D_IsJuRegTurtPaj1">'Forma 2'!$B$54</definedName>
    <definedName name="VAS002_D_IsJuRegTurtPaj2" localSheetId="11">'Forma 2'!$B$56</definedName>
    <definedName name="VAS002_D_IsJuRegTurtPaj2">'Forma 2'!$B$56</definedName>
    <definedName name="VAS002_D_IsJuRegTurtPaj3" localSheetId="11">'Forma 2'!$B$64</definedName>
    <definedName name="VAS002_D_IsJuRegTurtPaj3">'Forma 2'!$B$64</definedName>
    <definedName name="VAS002_D_IsJuValiutuKursu" localSheetId="11">'Forma 2'!$B$90</definedName>
    <definedName name="VAS002_D_IsJuValiutuKursu">'Forma 2'!$B$90</definedName>
    <definedName name="VAS002_D_KitosNetiesioginiuPadaliniu" localSheetId="11">'Forma 2'!$B$57</definedName>
    <definedName name="VAS002_D_KitosNetiesioginiuPadaliniu">'Forma 2'!$B$57</definedName>
    <definedName name="VAS002_D_KitosNuotekuTvarkymo" localSheetId="11">'Forma 2'!$B$55</definedName>
    <definedName name="VAS002_D_KitosNuotekuTvarkymo">'Forma 2'!$B$55</definedName>
    <definedName name="VAS002_D_KitosPajamos" localSheetId="11">'Forma 2'!$B$81</definedName>
    <definedName name="VAS002_D_KitosPajamos">'Forma 2'!$B$81</definedName>
    <definedName name="VAS002_D_KITOSREGULIUOJAMOSVEIKLOS" localSheetId="11">'Forma 2'!$B$38</definedName>
    <definedName name="VAS002_D_KITOSREGULIUOJAMOSVEIKLOS">'Forma 2'!$B$38</definedName>
    <definedName name="VAS002_D_KitosReguliuojamosVeiklosPajamos" localSheetId="11">'Forma 2'!$B$39</definedName>
    <definedName name="VAS002_D_KitosReguliuojamosVeiklosPajamos">'Forma 2'!$B$39</definedName>
    <definedName name="VAS002_D_KitosReguliuojamosVeiklosSanaudos" localSheetId="11">'Forma 2'!$B$40</definedName>
    <definedName name="VAS002_D_KitosReguliuojamosVeiklosSanaudos">'Forma 2'!$B$40</definedName>
    <definedName name="VAS002_D_KitosSanaudos" localSheetId="11">'Forma 2'!$B$89</definedName>
    <definedName name="VAS002_D_KitosSanaudos">'Forma 2'!$B$89</definedName>
    <definedName name="VAS002_D_KitosVandensTiekimo" localSheetId="11">'Forma 2'!$B$53</definedName>
    <definedName name="VAS002_D_KitosVandensTiekimo">'Forma 2'!$B$53</definedName>
    <definedName name="VAS002_D_KITOSVEIKLOSnereguliuojamos" localSheetId="11">'Forma 2'!$B$44</definedName>
    <definedName name="VAS002_D_KITOSVEIKLOSnereguliuojamos">'Forma 2'!$B$44</definedName>
    <definedName name="VAS002_D_KitosVeiklosVerslo" localSheetId="11">'Forma 2'!$B$45</definedName>
    <definedName name="VAS002_D_KitosVeiklosVerslo">'Forma 2'!$B$45</definedName>
    <definedName name="VAS002_D_KitosVeiklosVersloVieneto" localSheetId="11">'Forma 2'!$B$65</definedName>
    <definedName name="VAS002_D_KitosVeiklosVersloVieneto">'Forma 2'!$B$65</definedName>
    <definedName name="VAS002_D_KituNetiesioginiuPadaliniu" localSheetId="11">'Forma 2'!$B$61</definedName>
    <definedName name="VAS002_D_KituNetiesioginiuPadaliniu">'Forma 2'!$B$61</definedName>
    <definedName name="VAS002_D_MetrologinesPatikrosIr" localSheetId="11">'Forma 2'!$B$62</definedName>
    <definedName name="VAS002_D_MetrologinesPatikrosIr">'Forma 2'!$B$62</definedName>
    <definedName name="VAS002_D_NEPASKIRSTYTINOSSANAUDOS" localSheetId="11">'Forma 2'!$B$91</definedName>
    <definedName name="VAS002_D_NEPASKIRSTYTINOSSANAUDOS">'Forma 2'!$B$91</definedName>
    <definedName name="VAS002_D_NETEKIMAI" localSheetId="11">'Forma 2'!$B$94</definedName>
    <definedName name="VAS002_D_NETEKIMAI">'Forma 2'!$B$94</definedName>
    <definedName name="VAS002_D_NetiesioginesVeiklosSanaudos" localSheetId="11">'Forma 2'!$B$34</definedName>
    <definedName name="VAS002_D_NetiesioginesVeiklosSanaudos">'Forma 2'!$B$34</definedName>
    <definedName name="VAS002_D_NetiesioginesVeiklosSanaudosPriskirtos" localSheetId="11">'Forma 2'!$B$42</definedName>
    <definedName name="VAS002_D_NetiesioginesVeiklosSanaudosPriskirtos">'Forma 2'!$B$42</definedName>
    <definedName name="VAS002_D_NetiesioginesVeiklosSanaudosVII" localSheetId="11">'Forma 2'!$B$73</definedName>
    <definedName name="VAS002_D_NetiesioginesVeiklosSanaudosVII">'Forma 2'!$B$73</definedName>
    <definedName name="VAS002_D_NuotekuLaboratorijosTeikiamu" localSheetId="11">'Forma 2'!$B$52</definedName>
    <definedName name="VAS002_D_NuotekuLaboratorijosTeikiamu">'Forma 2'!$B$52</definedName>
    <definedName name="VAS002_D_NuotekuSurinkimo" localSheetId="11">'Forma 2'!$B$29</definedName>
    <definedName name="VAS002_D_NuotekuSurinkimo">'Forma 2'!$B$29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2'!$B$33</definedName>
    <definedName name="VAS002_D_NuotekuTransportavimoAsenizacijosSanaudos">'Forma 2'!$B$33</definedName>
    <definedName name="VAS002_D_NuotekuTvarkymoIs" localSheetId="11">'Forma 2'!$B$28</definedName>
    <definedName name="VAS002_D_NuotekuTvarkymoIs">'Forma 2'!$B$28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2'!$B$30</definedName>
    <definedName name="VAS002_D_NuotekuValymo">'Forma 2'!$B$30</definedName>
    <definedName name="VAS002_D_PAGAUTE" localSheetId="11">'Forma 2'!$B$93</definedName>
    <definedName name="VAS002_D_PAGAUTE">'Forma 2'!$B$93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2'!$B$76</definedName>
    <definedName name="VAS002_D_PajamosIsSio">'Forma 2'!$B$76</definedName>
    <definedName name="VAS002_D_PajamosUzBiodujas" localSheetId="11">'Forma 2'!$B$47</definedName>
    <definedName name="VAS002_D_PajamosUzBiodujas">'Forma 2'!$B$47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2'!$B$48</definedName>
    <definedName name="VAS002_D_PajamosUzParduodama">'Forma 2'!$B$48</definedName>
    <definedName name="VAS002_D_PajamosUzPavirsinioVandens" localSheetId="11">'Forma 2'!$B$46</definedName>
    <definedName name="VAS002_D_PajamosUzPavirsinioVandens">'Forma 2'!$B$46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2'!$B$70</definedName>
    <definedName name="VAS002_D_ParduotoIlgalaikioTurto">'Forma 2'!$B$70</definedName>
    <definedName name="VAS002_D_ParduotoTrumpalaikioTurto" localSheetId="11">'Forma 2'!$B$71</definedName>
    <definedName name="VAS002_D_ParduotoTrumpalaikioTurto">'Forma 2'!$B$71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2'!$B$32</definedName>
    <definedName name="VAS002_D_PavirsiniuNuotekuTvarkymoJei">'Forma 2'!$B$32</definedName>
    <definedName name="VAS002_D_ProjektavimoDarbuIr" localSheetId="11">'Forma 2'!$B$63</definedName>
    <definedName name="VAS002_D_ProjektavimoDarbuIr">'Forma 2'!$B$63</definedName>
    <definedName name="VAS002_D_REGULIUOJAMOSVEIKLOSVerslo" localSheetId="11">'Forma 2'!$B$24</definedName>
    <definedName name="VAS002_D_REGULIUOJAMOSVEIKLOSVerslo">'Forma 2'!$B$24</definedName>
    <definedName name="VAS002_D_REGULIUOJAMOSVEIKLOSVersloVienetu" localSheetId="11">'Forma 2'!$B$35</definedName>
    <definedName name="VAS002_D_REGULIUOJAMOSVEIKLOSVersloVienetu">'Forma 2'!$B$35</definedName>
    <definedName name="VAS002_D_SanaudosIsParduodamo" localSheetId="11">'Forma 2'!$B$69</definedName>
    <definedName name="VAS002_D_SanaudosIsParduodamo">'Forma 2'!$B$69</definedName>
    <definedName name="VAS002_D_SanaudosIsParduotu" localSheetId="11">'Forma 2'!$B$68</definedName>
    <definedName name="VAS002_D_SanaudosIsParduotu">'Forma 2'!$B$68</definedName>
    <definedName name="VAS002_D_SanaudosIsSio" localSheetId="11">'Forma 2'!$B$83</definedName>
    <definedName name="VAS002_D_SanaudosIsSio">'Forma 2'!$B$83</definedName>
    <definedName name="VAS002_D_SanaudosUzPavirsinio" localSheetId="11">'Forma 2'!$B$67</definedName>
    <definedName name="VAS002_D_SanaudosUzPavirsinio">'Forma 2'!$B$67</definedName>
    <definedName name="VAS002_D_SumoketiDelspinigiaiBaudos" localSheetId="11">'Forma 2'!$B$88</definedName>
    <definedName name="VAS002_D_SumoketiDelspinigiaiBaudos">'Forma 2'!$B$88</definedName>
    <definedName name="VAS002_D_TeikiamuKituPaslaugu" localSheetId="11">'Forma 2'!$B$72</definedName>
    <definedName name="VAS002_D_TeikiamuKituPaslaugu">'Forma 2'!$B$72</definedName>
    <definedName name="VAS002_D_TiesioginesSanaudos" localSheetId="11">'Forma 2'!$B$25</definedName>
    <definedName name="VAS002_D_TiesioginesSanaudos">'Forma 2'!$B$25</definedName>
    <definedName name="VAS002_D_TiesioginesVeiklosSanaudos" localSheetId="11">'Forma 2'!$B$41</definedName>
    <definedName name="VAS002_D_TiesioginesVeiklosSanaudos">'Forma 2'!$B$41</definedName>
    <definedName name="VAS002_D_TiesioginesVeiklosSanaudosIs" localSheetId="11">'Forma 2'!$B$66</definedName>
    <definedName name="VAS002_D_TiesioginesVeiklosSanaudosIs">'Forma 2'!$B$66</definedName>
    <definedName name="VAS002_D_TrumpalaikioTurtoPardavimas" localSheetId="11">'Forma 2'!$B$50</definedName>
    <definedName name="VAS002_D_TrumpalaikioTurtoPardavimas">'Forma 2'!$B$50</definedName>
    <definedName name="VAS002_D_VandensLaboratorijosTeikiamu" localSheetId="11">'Forma 2'!$B$51</definedName>
    <definedName name="VAS002_D_VandensLaboratorijosTeikiamu">'Forma 2'!$B$51</definedName>
    <definedName name="VAS002_D_VANDENTVARKOSI1I5Verslo" localSheetId="11">'Forma 2'!$B$37</definedName>
    <definedName name="VAS002_D_VANDENTVARKOSI1I5Verslo">'Forma 2'!$B$37</definedName>
    <definedName name="VAS002_D_VandentvarkosReikmems" localSheetId="11">'Forma 2'!$B$84</definedName>
    <definedName name="VAS002_D_VandentvarkosReikmems">'Forma 2'!$B$84</definedName>
    <definedName name="VAS002_F_ApyvartinemsLesoms20M" localSheetId="11">'Forma 2'!$C$87</definedName>
    <definedName name="VAS002_F_ApyvartinemsLesoms20M">'Forma 2'!$C$87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2'!$C$26</definedName>
    <definedName name="VAS002_F_AtsiskaitomujuApskaitosPrietaisu20M">'Forma 2'!$C$26</definedName>
    <definedName name="VAS002_F_BauduPajamos20M" localSheetId="11">'Forma 2'!$C$78</definedName>
    <definedName name="VAS002_F_BauduPajamos20M">'Forma 2'!$C$78</definedName>
    <definedName name="VAS002_F_BendrosiosadministracinesSanaudos20M" localSheetId="11">'Forma 2'!$C$43</definedName>
    <definedName name="VAS002_F_BendrosiosadministracinesSanaudos20M">'Forma 2'!$C$43</definedName>
    <definedName name="VAS002_F_BENDROSIOSADMINISTRACINESVEIKLOS20M" localSheetId="11">'Forma 2'!$C$36</definedName>
    <definedName name="VAS002_F_BENDROSIOSADMINISTRACINESVEIKLOS20M">'Forma 2'!$C$36</definedName>
    <definedName name="VAS002_F_BendrosiosSanaudosPriskirtos20M" localSheetId="11">'Forma 2'!$C$74</definedName>
    <definedName name="VAS002_F_BendrosiosSanaudosPriskirtos20M">'Forma 2'!$C$74</definedName>
    <definedName name="VAS002_F_BENDROVESGRYNASISPELNAS20M" localSheetId="11">'Forma 2'!$C$96</definedName>
    <definedName name="VAS002_F_BENDROVESGRYNASISPELNAS20M">'Forma 2'!$C$96</definedName>
    <definedName name="VAS002_F_BENDROVESPELNASPRIES20M" localSheetId="11">'Forma 2'!$C$95</definedName>
    <definedName name="VAS002_F_BENDROVESPELNASPRIES20M">'Forma 2'!$C$95</definedName>
    <definedName name="VAS002_F_DelspinigiuIrPalukanu20M" localSheetId="11">'Forma 2'!$C$77</definedName>
    <definedName name="VAS002_F_DelspinigiuIrPalukanu20M">'Forma 2'!$C$77</definedName>
    <definedName name="VAS002_F_DumbloTvarkymo20M" localSheetId="11">'Forma 2'!$C$31</definedName>
    <definedName name="VAS002_F_DumbloTvarkymo20M">'Forma 2'!$C$31</definedName>
    <definedName name="VAS002_F_EnergetikosPadalinioPajamos20M" localSheetId="11">'Forma 2'!$C$60</definedName>
    <definedName name="VAS002_F_EnergetikosPadalinioPajamos20M">'Forma 2'!$C$60</definedName>
    <definedName name="VAS002_F_FINANSINEVEIKLA20M" localSheetId="11">'Forma 2'!$C$75</definedName>
    <definedName name="VAS002_F_FINANSINEVEIKLA20M">'Forma 2'!$C$75</definedName>
    <definedName name="VAS002_F_FinansinioTurtoPajamos20M" localSheetId="11">'Forma 2'!$C$80</definedName>
    <definedName name="VAS002_F_FinansinioTurtoPajamos20M">'Forma 2'!$C$80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2'!$C$27</definedName>
    <definedName name="VAS002_F_GeriamojoVandensTiekimo220M">'Forma 2'!$C$27</definedName>
    <definedName name="VAS002_F_IlgalaikioTurtoPerleidimo20M" localSheetId="11">'Forma 2'!$C$49</definedName>
    <definedName name="VAS002_F_IlgalaikioTurtoPerleidimo20M">'Forma 2'!$C$49</definedName>
    <definedName name="VAS002_F_INuotekuTvarkymo20M" localSheetId="11">'Forma 2'!$C$86</definedName>
    <definedName name="VAS002_F_INuotekuTvarkymo20M">'Forma 2'!$C$86</definedName>
    <definedName name="VAS002_F_InvesticijuPerleidimoPelnas20M" localSheetId="11">'Forma 2'!$C$79</definedName>
    <definedName name="VAS002_F_InvesticijuPerleidimoPelnas20M">'Forma 2'!$C$79</definedName>
    <definedName name="VAS002_F_YPATINGOJIVEIKLA20M" localSheetId="11">'Forma 2'!$C$92</definedName>
    <definedName name="VAS002_F_YPATINGOJIVEIKLA20M">'Forma 2'!$C$92</definedName>
    <definedName name="VAS002_F_IrengimuRemontoPadalinio20M" localSheetId="11">'Forma 2'!$C$59</definedName>
    <definedName name="VAS002_F_IrengimuRemontoPadalinio20M">'Forma 2'!$C$59</definedName>
    <definedName name="VAS002_F_IsJu20M" localSheetId="11">'Forma 2'!$C$82</definedName>
    <definedName name="VAS002_F_IsJu20M">'Forma 2'!$C$82</definedName>
    <definedName name="VAS002_F_IsJuAutotransporto20M" localSheetId="11">'Forma 2'!$C$58</definedName>
    <definedName name="VAS002_F_IsJuAutotransporto20M">'Forma 2'!$C$58</definedName>
    <definedName name="VAS002_F_IsJuIVandens20M" localSheetId="11">'Forma 2'!$C$85</definedName>
    <definedName name="VAS002_F_IsJuIVandens20M">'Forma 2'!$C$85</definedName>
    <definedName name="VAS002_F_IsJuRegTurtPaj120M" localSheetId="11">'Forma 2'!$C$54</definedName>
    <definedName name="VAS002_F_IsJuRegTurtPaj120M">'Forma 2'!$C$54</definedName>
    <definedName name="VAS002_F_IsJuRegTurtPaj220M" localSheetId="11">'Forma 2'!$C$56</definedName>
    <definedName name="VAS002_F_IsJuRegTurtPaj220M">'Forma 2'!$C$56</definedName>
    <definedName name="VAS002_F_IsJuRegTurtPaj320M" localSheetId="11">'Forma 2'!$C$64</definedName>
    <definedName name="VAS002_F_IsJuRegTurtPaj320M">'Forma 2'!$C$64</definedName>
    <definedName name="VAS002_F_IsJuValiutuKursu20M" localSheetId="11">'Forma 2'!$C$90</definedName>
    <definedName name="VAS002_F_IsJuValiutuKursu20M">'Forma 2'!$C$90</definedName>
    <definedName name="VAS002_F_KitosNetiesioginiuPadaliniu20M" localSheetId="11">'Forma 2'!$C$57</definedName>
    <definedName name="VAS002_F_KitosNetiesioginiuPadaliniu20M">'Forma 2'!$C$57</definedName>
    <definedName name="VAS002_F_KitosNuotekuTvarkymo20M" localSheetId="11">'Forma 2'!$C$55</definedName>
    <definedName name="VAS002_F_KitosNuotekuTvarkymo20M">'Forma 2'!$C$55</definedName>
    <definedName name="VAS002_F_KitosPajamos20M" localSheetId="11">'Forma 2'!$C$81</definedName>
    <definedName name="VAS002_F_KitosPajamos20M">'Forma 2'!$C$81</definedName>
    <definedName name="VAS002_F_KITOSREGULIUOJAMOSVEIKLOS20M" localSheetId="11">'Forma 2'!$C$38</definedName>
    <definedName name="VAS002_F_KITOSREGULIUOJAMOSVEIKLOS20M">'Forma 2'!$C$38</definedName>
    <definedName name="VAS002_F_KitosReguliuojamosVeiklosPajamos20M" localSheetId="11">'Forma 2'!$C$39</definedName>
    <definedName name="VAS002_F_KitosReguliuojamosVeiklosPajamos20M">'Forma 2'!$C$39</definedName>
    <definedName name="VAS002_F_KitosReguliuojamosVeiklosSanaudos20M" localSheetId="11">'Forma 2'!$C$40</definedName>
    <definedName name="VAS002_F_KitosReguliuojamosVeiklosSanaudos20M">'Forma 2'!$C$40</definedName>
    <definedName name="VAS002_F_KitosSanaudos20M" localSheetId="11">'Forma 2'!$C$89</definedName>
    <definedName name="VAS002_F_KitosSanaudos20M">'Forma 2'!$C$89</definedName>
    <definedName name="VAS002_F_KitosVandensTiekimo20M" localSheetId="11">'Forma 2'!$C$53</definedName>
    <definedName name="VAS002_F_KitosVandensTiekimo20M">'Forma 2'!$C$53</definedName>
    <definedName name="VAS002_F_KITOSVEIKLOSnereguliuojamos20M" localSheetId="11">'Forma 2'!$C$44</definedName>
    <definedName name="VAS002_F_KITOSVEIKLOSnereguliuojamos20M">'Forma 2'!$C$44</definedName>
    <definedName name="VAS002_F_KitosVeiklosVerslo20M" localSheetId="11">'Forma 2'!$C$45</definedName>
    <definedName name="VAS002_F_KitosVeiklosVerslo20M">'Forma 2'!$C$45</definedName>
    <definedName name="VAS002_F_KitosVeiklosVersloVieneto20M" localSheetId="11">'Forma 2'!$C$65</definedName>
    <definedName name="VAS002_F_KitosVeiklosVersloVieneto20M">'Forma 2'!$C$65</definedName>
    <definedName name="VAS002_F_KituNetiesioginiuPadaliniu20M" localSheetId="11">'Forma 2'!$C$61</definedName>
    <definedName name="VAS002_F_KituNetiesioginiuPadaliniu20M">'Forma 2'!$C$61</definedName>
    <definedName name="VAS002_F_MetrologinesPatikrosIr20M" localSheetId="11">'Forma 2'!$C$62</definedName>
    <definedName name="VAS002_F_MetrologinesPatikrosIr20M">'Forma 2'!$C$62</definedName>
    <definedName name="VAS002_F_NEPASKIRSTYTINOSSANAUDOS20M" localSheetId="11">'Forma 2'!$C$91</definedName>
    <definedName name="VAS002_F_NEPASKIRSTYTINOSSANAUDOS20M">'Forma 2'!$C$91</definedName>
    <definedName name="VAS002_F_NETEKIMAI20M" localSheetId="11">'Forma 2'!$C$94</definedName>
    <definedName name="VAS002_F_NETEKIMAI20M">'Forma 2'!$C$94</definedName>
    <definedName name="VAS002_F_NetiesioginesVeiklosSanaudos20M" localSheetId="11">'Forma 2'!$C$34</definedName>
    <definedName name="VAS002_F_NetiesioginesVeiklosSanaudos20M">'Forma 2'!$C$34</definedName>
    <definedName name="VAS002_F_NetiesioginesVeiklosSanaudosPriskirtos20M" localSheetId="11">'Forma 2'!$C$42</definedName>
    <definedName name="VAS002_F_NetiesioginesVeiklosSanaudosPriskirtos20M">'Forma 2'!$C$42</definedName>
    <definedName name="VAS002_F_NetiesioginesVeiklosSanaudosVII20M" localSheetId="11">'Forma 2'!$C$73</definedName>
    <definedName name="VAS002_F_NetiesioginesVeiklosSanaudosVII20M">'Forma 2'!$C$73</definedName>
    <definedName name="VAS002_F_NuotekuLaboratorijosTeikiamu20M" localSheetId="11">'Forma 2'!$C$52</definedName>
    <definedName name="VAS002_F_NuotekuLaboratorijosTeikiamu20M">'Forma 2'!$C$52</definedName>
    <definedName name="VAS002_F_NuotekuSurinkimo20M" localSheetId="11">'Forma 2'!$C$29</definedName>
    <definedName name="VAS002_F_NuotekuSurinkimo20M">'Forma 2'!$C$29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2'!$C$33</definedName>
    <definedName name="VAS002_F_NuotekuTransportavimoAsenizacijosSanaudos20M">'Forma 2'!$C$33</definedName>
    <definedName name="VAS002_F_NuotekuTvarkymoIs20M" localSheetId="11">'Forma 2'!$C$28</definedName>
    <definedName name="VAS002_F_NuotekuTvarkymoIs20M">'Forma 2'!$C$28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2'!$C$30</definedName>
    <definedName name="VAS002_F_NuotekuValymo20M">'Forma 2'!$C$30</definedName>
    <definedName name="VAS002_F_PAGAUTE20M" localSheetId="11">'Forma 2'!$C$93</definedName>
    <definedName name="VAS002_F_PAGAUTE20M">'Forma 2'!$C$93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2'!$C$76</definedName>
    <definedName name="VAS002_F_PajamosIsSio20M">'Forma 2'!$C$76</definedName>
    <definedName name="VAS002_F_PajamosUzBiodujas20M" localSheetId="11">'Forma 2'!$C$47</definedName>
    <definedName name="VAS002_F_PajamosUzBiodujas20M">'Forma 2'!$C$47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2'!$C$48</definedName>
    <definedName name="VAS002_F_PajamosUzParduodama20M">'Forma 2'!$C$48</definedName>
    <definedName name="VAS002_F_PajamosUzPavirsinioVandens20M" localSheetId="11">'Forma 2'!$C$46</definedName>
    <definedName name="VAS002_F_PajamosUzPavirsinioVandens20M">'Forma 2'!$C$46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2'!$C$70</definedName>
    <definedName name="VAS002_F_ParduotoIlgalaikioTurto20M">'Forma 2'!$C$70</definedName>
    <definedName name="VAS002_F_ParduotoTrumpalaikioTurto20M" localSheetId="11">'Forma 2'!$C$71</definedName>
    <definedName name="VAS002_F_ParduotoTrumpalaikioTurto20M">'Forma 2'!$C$71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2'!$C$32</definedName>
    <definedName name="VAS002_F_PavirsiniuNuotekuTvarkymoJei20M">'Forma 2'!$C$32</definedName>
    <definedName name="VAS002_F_ProjektavimoDarbuIr20M" localSheetId="11">'Forma 2'!$C$63</definedName>
    <definedName name="VAS002_F_ProjektavimoDarbuIr20M">'Forma 2'!$C$63</definedName>
    <definedName name="VAS002_F_REGULIUOJAMOSVEIKLOSVerslo20M" localSheetId="11">'Forma 2'!$C$24</definedName>
    <definedName name="VAS002_F_REGULIUOJAMOSVEIKLOSVerslo20M">'Forma 2'!$C$24</definedName>
    <definedName name="VAS002_F_REGULIUOJAMOSVEIKLOSVersloVienetu20M" localSheetId="11">'Forma 2'!$C$35</definedName>
    <definedName name="VAS002_F_REGULIUOJAMOSVEIKLOSVersloVienetu20M">'Forma 2'!$C$35</definedName>
    <definedName name="VAS002_F_SanaudosIsParduodamo20M" localSheetId="11">'Forma 2'!$C$69</definedName>
    <definedName name="VAS002_F_SanaudosIsParduodamo20M">'Forma 2'!$C$69</definedName>
    <definedName name="VAS002_F_SanaudosIsParduotu20M" localSheetId="11">'Forma 2'!$C$68</definedName>
    <definedName name="VAS002_F_SanaudosIsParduotu20M">'Forma 2'!$C$68</definedName>
    <definedName name="VAS002_F_SanaudosIsSio20M" localSheetId="11">'Forma 2'!$C$83</definedName>
    <definedName name="VAS002_F_SanaudosIsSio20M">'Forma 2'!$C$83</definedName>
    <definedName name="VAS002_F_SanaudosUzPavirsinio20M" localSheetId="11">'Forma 2'!$C$67</definedName>
    <definedName name="VAS002_F_SanaudosUzPavirsinio20M">'Forma 2'!$C$67</definedName>
    <definedName name="VAS002_F_SumoketiDelspinigiaiBaudos20M" localSheetId="11">'Forma 2'!$C$88</definedName>
    <definedName name="VAS002_F_SumoketiDelspinigiaiBaudos20M">'Forma 2'!$C$88</definedName>
    <definedName name="VAS002_F_TeikiamuKituPaslaugu20M" localSheetId="11">'Forma 2'!$C$72</definedName>
    <definedName name="VAS002_F_TeikiamuKituPaslaugu20M">'Forma 2'!$C$72</definedName>
    <definedName name="VAS002_F_TiesioginesSanaudos20M" localSheetId="11">'Forma 2'!$C$25</definedName>
    <definedName name="VAS002_F_TiesioginesSanaudos20M">'Forma 2'!$C$25</definedName>
    <definedName name="VAS002_F_TiesioginesVeiklosSanaudos20M" localSheetId="11">'Forma 2'!$C$41</definedName>
    <definedName name="VAS002_F_TiesioginesVeiklosSanaudos20M">'Forma 2'!$C$41</definedName>
    <definedName name="VAS002_F_TiesioginesVeiklosSanaudosIs20M" localSheetId="11">'Forma 2'!$C$66</definedName>
    <definedName name="VAS002_F_TiesioginesVeiklosSanaudosIs20M">'Forma 2'!$C$66</definedName>
    <definedName name="VAS002_F_TrumpalaikioTurtoPardavimas20M" localSheetId="11">'Forma 2'!$C$50</definedName>
    <definedName name="VAS002_F_TrumpalaikioTurtoPardavimas20M">'Forma 2'!$C$50</definedName>
    <definedName name="VAS002_F_VandensLaboratorijosTeikiamu20M" localSheetId="11">'Forma 2'!$C$51</definedName>
    <definedName name="VAS002_F_VandensLaboratorijosTeikiamu20M">'Forma 2'!$C$51</definedName>
    <definedName name="VAS002_F_VANDENTVARKOSI1I5Verslo20M" localSheetId="11">'Forma 2'!$C$37</definedName>
    <definedName name="VAS002_F_VANDENTVARKOSI1I5Verslo20M">'Forma 2'!$C$37</definedName>
    <definedName name="VAS002_F_VandentvarkosReikmems20M" localSheetId="11">'Forma 2'!$C$84</definedName>
    <definedName name="VAS002_F_VandentvarkosReikmems20M">'Forma 2'!$C$84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5'!$B$198</definedName>
    <definedName name="VAS005_D_AbonentinesTarnybosPersonalui">'Forma 5'!$B$198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5'!$B$95</definedName>
    <definedName name="VAS005_D_AbonentuSkaiciusNuoteku">'Forma 5'!$B$95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5'!$B$199</definedName>
    <definedName name="VAS005_D_AdministracijosPersonalui">'Forma 5'!$B$199</definedName>
    <definedName name="VAS005_D_AnaerobiniuiApdorojimuiParuosto" localSheetId="2">'Forma 5'!$B$161</definedName>
    <definedName name="VAS005_D_AnaerobiniuiApdorojimuiParuosto">'Forma 5'!$B$161</definedName>
    <definedName name="VAS005_D_AnaerobiskaiApdorotoNuoteku" localSheetId="2">'Forma 5'!$B$165</definedName>
    <definedName name="VAS005_D_AnaerobiskaiApdorotoNuoteku">'Forma 5'!$B$165</definedName>
    <definedName name="VAS005_D_AnaerobiskaiApdorotoNuotekuKiekis" localSheetId="2">'Forma 5'!$B$166</definedName>
    <definedName name="VAS005_D_AnaerobiskaiApdorotoNuotekuKiekis">'Forma 5'!$B$166</definedName>
    <definedName name="VAS005_D_APTARNAUJAMUIMONESPASLAUGOMIS" localSheetId="2">'Forma 5'!$B$204</definedName>
    <definedName name="VAS005_D_APTARNAUJAMUIMONESPASLAUGOMIS">'Forma 5'!$B$204</definedName>
    <definedName name="VAS005_D_AsenizacinesMasinos" localSheetId="2">'Forma 5'!$B$192</definedName>
    <definedName name="VAS005_D_AsenizacinesMasinos">'Forma 5'!$B$192</definedName>
    <definedName name="VAS005_D_AtitekanciuNuotekuTarsos" localSheetId="2">'Forma 5'!$B$121</definedName>
    <definedName name="VAS005_D_AtitekanciuNuotekuTarsos">'Forma 5'!$B$121</definedName>
    <definedName name="VAS005_D_AtitekanciuPavirsiniuNuoteku" localSheetId="2">'Forma 5'!$B$142</definedName>
    <definedName name="VAS005_D_AtitekanciuPavirsiniuNuoteku">'Forma 5'!$B$142</definedName>
    <definedName name="VAS005_D_AzotasAtitekanciu" localSheetId="2">'Forma 5'!$B$125</definedName>
    <definedName name="VAS005_D_AzotasAtitekanciu">'Forma 5'!$B$125</definedName>
    <definedName name="VAS005_D_AzotasIsleidziamu" localSheetId="2">'Forma 5'!$B$131</definedName>
    <definedName name="VAS005_D_AzotasIsleidziamu">'Forma 5'!$B$131</definedName>
    <definedName name="VAS005_D_BiologinioSuMechaninio" localSheetId="2">'Forma 5'!$B$114</definedName>
    <definedName name="VAS005_D_BiologinioSuMechaninio">'Forma 5'!$B$114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5'!$B$141</definedName>
    <definedName name="VAS005_D_DarboMasinuIr">'Forma 5'!$B$141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5'!$B$116</definedName>
    <definedName name="VAS005_D_DenitrifikacijosSuBiologinio">'Forma 5'!$B$116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5'!$B$181</definedName>
    <definedName name="VAS005_D_DumblasGalutiniamProduktui">'Forma 5'!$B$181</definedName>
    <definedName name="VAS005_D_DumbloAnaerobinisApdorojimas" localSheetId="2">'Forma 5'!$B$160</definedName>
    <definedName name="VAS005_D_DumbloAnaerobinisApdorojimas">'Forma 5'!$B$160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5'!$B$170</definedName>
    <definedName name="VAS005_D_DumbloDziovinimas">'Forma 5'!$B$170</definedName>
    <definedName name="VAS005_D_DumbloKiekisDelAzoto" localSheetId="2">'Forma 5'!$B$136</definedName>
    <definedName name="VAS005_D_DumbloKiekisDelAzoto">'Forma 5'!$B$136</definedName>
    <definedName name="VAS005_D_DumbloKiekisDelBDS7" localSheetId="2">'Forma 5'!$B$134</definedName>
    <definedName name="VAS005_D_DumbloKiekisDelBDS7">'Forma 5'!$B$134</definedName>
    <definedName name="VAS005_D_DumbloKiekisDelFosforo" localSheetId="2">'Forma 5'!$B$137</definedName>
    <definedName name="VAS005_D_DumbloKiekisDelFosforo">'Forma 5'!$B$137</definedName>
    <definedName name="VAS005_D_DumbloKiekisDelSM" localSheetId="2">'Forma 5'!$B$135</definedName>
    <definedName name="VAS005_D_DumbloKiekisDelSM">'Forma 5'!$B$135</definedName>
    <definedName name="VAS005_D_DumbloKompostavimas" localSheetId="2">'Forma 5'!$B$175</definedName>
    <definedName name="VAS005_D_DumbloKompostavimas">'Forma 5'!$B$175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5'!$B$155</definedName>
    <definedName name="VAS005_D_DumbloTankinimasIr">'Forma 5'!$B$155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5'!$B$110</definedName>
    <definedName name="VAS005_D_FiltracijosLaukuPlotas">'Forma 5'!$B$110</definedName>
    <definedName name="VAS005_D_FiltracijosLaukuSkaicius" localSheetId="2">'Forma 5'!$B$109</definedName>
    <definedName name="VAS005_D_FiltracijosLaukuSkaicius">'Forma 5'!$B$109</definedName>
    <definedName name="VAS005_D_FosforasAtitekanciu" localSheetId="2">'Forma 5'!$B$126</definedName>
    <definedName name="VAS005_D_FosforasAtitekanciu">'Forma 5'!$B$126</definedName>
    <definedName name="VAS005_D_FosforasIsleidziamu" localSheetId="2">'Forma 5'!$B$132</definedName>
    <definedName name="VAS005_D_FosforasIsleidziamu">'Forma 5'!$B$132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5'!$B$202</definedName>
    <definedName name="VAS005_D_GYVENTOJUSKAICIUSAPTARNAUJAMOJE">'Forma 5'!$B$202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5'!$B$94</definedName>
    <definedName name="VAS005_D_IndividualiuNamuSkaicius">'Forma 5'!$B$94</definedName>
    <definedName name="VAS005_D_IndividualiuoseGyvenamuosiuoseNamuose" localSheetId="2">'Forma 5'!$B$207</definedName>
    <definedName name="VAS005_D_IndividualiuoseGyvenamuosiuoseNamuose">'Forma 5'!$B$207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5'!$B$191</definedName>
    <definedName name="VAS005_D_IsJuTransporto">'Forma 5'!$B$191</definedName>
    <definedName name="VAS005_D_IsleidziamuNuotekuTarsos" localSheetId="2">'Forma 5'!$B$127</definedName>
    <definedName name="VAS005_D_IsleidziamuNuotekuTarsos">'Forma 5'!$B$127</definedName>
    <definedName name="VAS005_D_IsleidziamuPavirsiniuNuoteku" localSheetId="2">'Forma 5'!$B$146</definedName>
    <definedName name="VAS005_D_IsleidziamuPavirsiniuNuoteku">'Forma 5'!$B$146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5'!$B$196</definedName>
    <definedName name="VAS005_D_IsSioSkaiciausGeriamojo">'Forma 5'!$B$196</definedName>
    <definedName name="VAS005_D_IsSioSkaiciausGyvenantys" localSheetId="2">'Forma 5'!$B$206</definedName>
    <definedName name="VAS005_D_IsSioSkaiciausGyvenantys">'Forma 5'!$B$206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5'!$B$108</definedName>
    <definedName name="VAS005_D_ISVALYTUNUOTEKUKIEKIS">'Forma 5'!$B$108</definedName>
    <definedName name="VAS005_D_ISVALYTUPAVIRSINIUNUOTEKU" localSheetId="2">'Forma 5'!$B$139</definedName>
    <definedName name="VAS005_D_ISVALYTUPAVIRSINIUNUOTEKU">'Forma 5'!$B$139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5'!$B$96</definedName>
    <definedName name="VAS005_D_KanalizacijojeLikviduotuAvarijuSkaicius">'Forma 5'!$B$96</definedName>
    <definedName name="VAS005_D_KanalizacijosIsvaduSkaicius" localSheetId="2">'Forma 5'!$B$91</definedName>
    <definedName name="VAS005_D_KanalizacijosIsvaduSkaicius">'Forma 5'!$B$91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5'!$B$92</definedName>
    <definedName name="VAS005_D_KanalizavimoPaslauguVartotoju">'Forma 5'!$B$92</definedName>
    <definedName name="VAS005_D_KitosTransportoPriemones" localSheetId="2">'Forma 5'!$B$194</definedName>
    <definedName name="VAS005_D_KitosTransportoPriemones">'Forma 5'!$B$194</definedName>
    <definedName name="VAS005_D_KituDarboMasinu" localSheetId="2">'Forma 5'!$B$120</definedName>
    <definedName name="VAS005_D_KituDarboMasinu">'Forma 5'!$B$120</definedName>
    <definedName name="VAS005_D_KituPadaliniuPersonalui" localSheetId="2">'Forma 5'!$B$200</definedName>
    <definedName name="VAS005_D_KituPadaliniuPersonalui">'Forma 5'!$B$200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5'!$B$177</definedName>
    <definedName name="VAS005_D_KompostoDriegnumas">'Forma 5'!$B$177</definedName>
    <definedName name="VAS005_D_KompostoKiekis" localSheetId="2">'Forma 5'!$B$176</definedName>
    <definedName name="VAS005_D_KompostoKiekis">'Forma 5'!$B$176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5'!$B$112</definedName>
    <definedName name="VAS005_D_MechaninioValymoIrenginiu">'Forma 5'!$B$112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5'!$B$115</definedName>
    <definedName name="VAS005_D_MetinisBiologinioSu">'Forma 5'!$B$115</definedName>
    <definedName name="VAS005_D_MetinisDenitrifikacijosSu" localSheetId="2">'Forma 5'!$B$117</definedName>
    <definedName name="VAS005_D_MetinisDenitrifikacijosSu">'Forma 5'!$B$117</definedName>
    <definedName name="VAS005_D_MetinisFiltravimoLaukuose" localSheetId="2">'Forma 5'!$B$111</definedName>
    <definedName name="VAS005_D_MetinisFiltravimoLaukuose">'Forma 5'!$B$111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5'!$B$113</definedName>
    <definedName name="VAS005_D_MetinisMechaninioValymo">'Forma 5'!$B$113</definedName>
    <definedName name="VAS005_D_MetinisNuotekuDumbloGalutiniam" localSheetId="2">'Forma 5'!$B$187</definedName>
    <definedName name="VAS005_D_MetinisNuotekuDumbloGalutiniam">'Forma 5'!$B$187</definedName>
    <definedName name="VAS005_D_MetinisNuotekuDumbloKompostavimas" localSheetId="2">'Forma 5'!$B$179</definedName>
    <definedName name="VAS005_D_MetinisNuotekuDumbloKompostavimas">'Forma 5'!$B$179</definedName>
    <definedName name="VAS005_D_NaftosProduktaiNPAtitekanciu" localSheetId="2">'Forma 5'!$B$145</definedName>
    <definedName name="VAS005_D_NaftosProduktaiNPAtitekanciu">'Forma 5'!$B$145</definedName>
    <definedName name="VAS005_D_NaftosProduktaiNPUIsleidziamu" localSheetId="2">'Forma 5'!$B$149</definedName>
    <definedName name="VAS005_D_NaftosProduktaiNPUIsleidziamu">'Forma 5'!$B$149</definedName>
    <definedName name="VAS005_D_NUOTEKU" localSheetId="2">'Forma 5'!$A$80</definedName>
    <definedName name="VAS005_D_NUOTEKU">'Forma 5'!$A$80</definedName>
    <definedName name="VAS005_D_NUOTEKUDUMBLO" localSheetId="2">'Forma 5'!$A$150</definedName>
    <definedName name="VAS005_D_NUOTEKUDUMBLO">'Forma 5'!$A$150</definedName>
    <definedName name="VAS005_D_NuotekuDumbloDziovinimo" localSheetId="2">'Forma 5'!$B$174</definedName>
    <definedName name="VAS005_D_NuotekuDumbloDziovinimo">'Forma 5'!$B$174</definedName>
    <definedName name="VAS005_D_NuotekuDumbloKiekis" localSheetId="2">'Forma 5'!$B$156</definedName>
    <definedName name="VAS005_D_NuotekuDumbloKiekis">'Forma 5'!$B$156</definedName>
    <definedName name="VAS005_D_NuotekuDumbloKiekisDziovinimui" localSheetId="2">'Forma 5'!$B$171</definedName>
    <definedName name="VAS005_D_NuotekuDumbloKiekisDziovinimui">'Forma 5'!$B$171</definedName>
    <definedName name="VAS005_D_NuotekuDumbloKiekisPo" localSheetId="2">'Forma 5'!$B$158</definedName>
    <definedName name="VAS005_D_NuotekuDumbloKiekisPo">'Forma 5'!$B$158</definedName>
    <definedName name="VAS005_D_NuotekuDumbloKiekisPoAnaerobinio" localSheetId="2">'Forma 5'!$B$163</definedName>
    <definedName name="VAS005_D_NuotekuDumbloKiekisPoAnaerobinio">'Forma 5'!$B$163</definedName>
    <definedName name="VAS005_D_NuotekuDumbloKiekisPoDziovinimo" localSheetId="2">'Forma 5'!$B$173</definedName>
    <definedName name="VAS005_D_NuotekuDumbloKiekisPoDziovinimo">'Forma 5'!$B$173</definedName>
    <definedName name="VAS005_D_NuotekuDumbloKiekisSausomis" localSheetId="2">'Forma 5'!$B$168</definedName>
    <definedName name="VAS005_D_NuotekuDumbloKiekisSausomis">'Forma 5'!$B$168</definedName>
    <definedName name="VAS005_D_NuotekuDumbloPudymo" localSheetId="2">'Forma 5'!$B$164</definedName>
    <definedName name="VAS005_D_NuotekuDumbloPudymo">'Forma 5'!$B$164</definedName>
    <definedName name="VAS005_D_NuotekuDumbloSausinimoPo" localSheetId="2">'Forma 5'!$B$169</definedName>
    <definedName name="VAS005_D_NuotekuDumbloSausinimoPo">'Forma 5'!$B$169</definedName>
    <definedName name="VAS005_D_NuotekuDumbloTankinimo" localSheetId="2">'Forma 5'!$B$159</definedName>
    <definedName name="VAS005_D_NuotekuDumbloTankinimo">'Forma 5'!$B$159</definedName>
    <definedName name="VAS005_D_NuotekuDumbloTvarkymo" localSheetId="2">'Forma 5'!$B$154</definedName>
    <definedName name="VAS005_D_NuotekuDumbloTvarkymo">'Forma 5'!$B$154</definedName>
    <definedName name="VAS005_D_NuotekuDumbloTvarkymoGalutiniam" localSheetId="2">'Forma 5'!$B$188</definedName>
    <definedName name="VAS005_D_NuotekuDumbloTvarkymoGalutiniam">'Forma 5'!$B$188</definedName>
    <definedName name="VAS005_D_NuotekuDumbloTvarkymoKompostavimas" localSheetId="2">'Forma 5'!$B$180</definedName>
    <definedName name="VAS005_D_NuotekuDumbloTvarkymoKompostavimas">'Forma 5'!$B$180</definedName>
    <definedName name="VAS005_D_NuotekuDumbloVidutinis" localSheetId="2">'Forma 5'!$B$157</definedName>
    <definedName name="VAS005_D_NuotekuDumbloVidutinis">'Forma 5'!$B$157</definedName>
    <definedName name="VAS005_D_NuotekuDumbloVidutinisPoDziovinimo" localSheetId="2">'Forma 5'!$B$172</definedName>
    <definedName name="VAS005_D_NuotekuDumbloVidutinisPoDziovinimo">'Forma 5'!$B$172</definedName>
    <definedName name="VAS005_D_NuotekuLaboratorijai" localSheetId="2">'Forma 5'!$B$197</definedName>
    <definedName name="VAS005_D_NuotekuLaboratorijai">'Forma 5'!$B$197</definedName>
    <definedName name="VAS005_D_NuotekuPerpumpavimoStociu" localSheetId="2">'Forma 5'!$B$86</definedName>
    <definedName name="VAS005_D_NuotekuPerpumpavimoStociu">'Forma 5'!$B$86</definedName>
    <definedName name="VAS005_D_NUOTEKUSIURBLINIU" localSheetId="2">'Forma 5'!$B$14</definedName>
    <definedName name="VAS005_D_NUOTEKUSIURBLINIU">'Forma 5'!$B$14</definedName>
    <definedName name="VAS005_D_NuotekuTinkluIlgis" localSheetId="2">'Forma 5'!$B$89</definedName>
    <definedName name="VAS005_D_NuotekuTinkluIlgis">'Forma 5'!$B$89</definedName>
    <definedName name="VAS005_D_NuotekuValykloseEsanciuOrapuciu" localSheetId="2">'Forma 5'!$B$118</definedName>
    <definedName name="VAS005_D_NuotekuValykloseEsanciuOrapuciu">'Forma 5'!$B$118</definedName>
    <definedName name="VAS005_D_NuotekuValykloseEsanciuSiurbliu" localSheetId="2">'Forma 5'!$B$119</definedName>
    <definedName name="VAS005_D_NuotekuValykloseEsanciuSiurbliu">'Forma 5'!$B$119</definedName>
    <definedName name="VAS005_D_NUOTEKUVALYKLU" localSheetId="2">'Forma 5'!$B$16</definedName>
    <definedName name="VAS005_D_NUOTEKUVALYKLU">'Forma 5'!$B$16</definedName>
    <definedName name="VAS005_D_NUOTEKUVALYMAS" localSheetId="2">'Forma 5'!$A$107</definedName>
    <definedName name="VAS005_D_NUOTEKUVALYMAS">'Forma 5'!$A$107</definedName>
    <definedName name="VAS005_D_PadidejusiosTarsosPirminio" localSheetId="2">'Forma 5'!$B$133</definedName>
    <definedName name="VAS005_D_PadidejusiosTarsosPirminio">'Forma 5'!$B$133</definedName>
    <definedName name="VAS005_D_PagalBiocheminisDeguoniesAtitekanciu" localSheetId="2">'Forma 5'!$B$122</definedName>
    <definedName name="VAS005_D_PagalBiocheminisDeguoniesAtitekanciu">'Forma 5'!$B$122</definedName>
    <definedName name="VAS005_D_PagalBiocheminisDeguoniesAtitekanciuPavirsiniu" localSheetId="2">'Forma 5'!$B$143</definedName>
    <definedName name="VAS005_D_PagalBiocheminisDeguoniesAtitekanciuPavirsiniu">'Forma 5'!$B$143</definedName>
    <definedName name="VAS005_D_PagalBiocheminisDeguoniesIsleidziamu" localSheetId="2">'Forma 5'!$B$128</definedName>
    <definedName name="VAS005_D_PagalBiocheminisDeguoniesIsleidziamu">'Forma 5'!$B$128</definedName>
    <definedName name="VAS005_D_PagalBiocheminisDeguoniesIsleidziamuPavirsiniu" localSheetId="2">'Forma 5'!$B$147</definedName>
    <definedName name="VAS005_D_PagalBiocheminisDeguoniesIsleidziamuPavirsiniu">'Forma 5'!$B$147</definedName>
    <definedName name="VAS005_D_PagamintuBriketuKiekis" localSheetId="2">'Forma 5'!$B$185</definedName>
    <definedName name="VAS005_D_PagamintuBriketuKiekis">'Forma 5'!$B$185</definedName>
    <definedName name="VAS005_D_PagamintuGranuliuKiekis" localSheetId="2">'Forma 5'!$B$186</definedName>
    <definedName name="VAS005_D_PagamintuGranuliuKiekis">'Forma 5'!$B$186</definedName>
    <definedName name="VAS005_D_ParuostoNuotekuDumbloDregnumas" localSheetId="2">'Forma 5'!$B$183</definedName>
    <definedName name="VAS005_D_ParuostoNuotekuDumbloDregnumas">'Forma 5'!$B$183</definedName>
    <definedName name="VAS005_D_ParuostoNuotekuDumbloKiekis" localSheetId="2">'Forma 5'!$B$182</definedName>
    <definedName name="VAS005_D_ParuostoNuotekuDumbloKiekis">'Forma 5'!$B$182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5'!$B$104</definedName>
    <definedName name="VAS005_D_PavirsiniuNuotekuIsleistuvu">'Forma 5'!$B$104</definedName>
    <definedName name="VAS005_D_PavirsiniuNuotekuPerpumpavimoStociu" localSheetId="2">'Forma 5'!$B$99</definedName>
    <definedName name="VAS005_D_PavirsiniuNuotekuPerpumpavimoStociu">'Forma 5'!$B$99</definedName>
    <definedName name="VAS005_D_PavirsiniuNuotekuPerpumpavimoStotyse" localSheetId="2">'Forma 5'!$B$100</definedName>
    <definedName name="VAS005_D_PavirsiniuNuotekuPerpumpavimoStotyse">'Forma 5'!$B$100</definedName>
    <definedName name="VAS005_D_PavirsiniuNuotekuSistemu" localSheetId="2">'Forma 5'!$B$98</definedName>
    <definedName name="VAS005_D_PavirsiniuNuotekuSistemu">'Forma 5'!$B$98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5'!$A$97</definedName>
    <definedName name="VAS005_D_PAVIRSINIUNUOTEKUSURINKIMAS">'Forma 5'!$A$97</definedName>
    <definedName name="VAS005_D_PavirsiniuNuotekuTinklu" localSheetId="2">'Forma 5'!$B$102</definedName>
    <definedName name="VAS005_D_PavirsiniuNuotekuTinklu">'Forma 5'!$B$102</definedName>
    <definedName name="VAS005_D_PavirsiniuNuotekuTinkluose" localSheetId="2">'Forma 5'!$B$106</definedName>
    <definedName name="VAS005_D_PavirsiniuNuotekuTinkluose">'Forma 5'!$B$106</definedName>
    <definedName name="VAS005_D_PavirsiniuNuotekuTvarkymo" localSheetId="2">'Forma 5'!$B$105</definedName>
    <definedName name="VAS005_D_PavirsiniuNuotekuTvarkymo">'Forma 5'!$B$105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5'!$A$138</definedName>
    <definedName name="VAS005_D_PAVIRSINIUNUOTEKUVALYMAS">'Forma 5'!$A$138</definedName>
    <definedName name="VAS005_D_PavirsiniuNuotekuValymo" localSheetId="2">'Forma 5'!$B$140</definedName>
    <definedName name="VAS005_D_PavirsiniuNuotekuValymo">'Forma 5'!$B$140</definedName>
    <definedName name="VAS005_D_PerpumpavimoStotyseInstaliuotu" localSheetId="2">'Forma 5'!$B$87</definedName>
    <definedName name="VAS005_D_PerpumpavimoStotyseInstaliuotu">'Forma 5'!$B$87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5'!$B$124</definedName>
    <definedName name="VAS005_D_RiebalaiAtitekanciu">'Forma 5'!$B$124</definedName>
    <definedName name="VAS005_D_RiebalaiIsleidziamu" localSheetId="2">'Forma 5'!$B$130</definedName>
    <definedName name="VAS005_D_RiebalaiIsleidziamu">'Forma 5'!$B$130</definedName>
    <definedName name="VAS005_D_RINKOSRODIKLIAI" localSheetId="2">'Forma 5'!$A$201</definedName>
    <definedName name="VAS005_D_RINKOSRODIKLIAI">'Forma 5'!$A$201</definedName>
    <definedName name="VAS005_D_SausuMedziaguKiekisKomposte" localSheetId="2">'Forma 5'!$B$178</definedName>
    <definedName name="VAS005_D_SausuMedziaguKiekisKomposte">'Forma 5'!$B$178</definedName>
    <definedName name="VAS005_D_SausuMedziaguKiekisParuostame" localSheetId="2">'Forma 5'!$B$184</definedName>
    <definedName name="VAS005_D_SausuMedziaguKiekisParuostame">'Forma 5'!$B$184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5'!$B$123</definedName>
    <definedName name="VAS005_D_SuspenduotosMedziagosAtitekanciu">'Forma 5'!$B$123</definedName>
    <definedName name="VAS005_D_SuspenduotosMedziagosAtitekanciuPavirsiniu" localSheetId="2">'Forma 5'!$B$144</definedName>
    <definedName name="VAS005_D_SuspenduotosMedziagosAtitekanciuPavirsiniu">'Forma 5'!$B$144</definedName>
    <definedName name="VAS005_D_SuspenduotosMedziagosIsleidziamu" localSheetId="2">'Forma 5'!$B$129</definedName>
    <definedName name="VAS005_D_SuspenduotosMedziagosIsleidziamu">'Forma 5'!$B$129</definedName>
    <definedName name="VAS005_D_SuspenduotosMedziagosIsleidziamuPavirsiniu" localSheetId="2">'Forma 5'!$B$148</definedName>
    <definedName name="VAS005_D_SuspenduotosMedziagosIsleidziamuPavirsiniu">'Forma 5'!$B$148</definedName>
    <definedName name="VAS005_D_TameSkaiciujeButuNuoteku" localSheetId="2">'Forma 5'!$B$93</definedName>
    <definedName name="VAS005_D_TameSkaiciujeButuNuoteku">'Forma 5'!$B$93</definedName>
    <definedName name="VAS005_D_TameSkaiciujeSpaudiminiu" localSheetId="2">'Forma 5'!$B$90</definedName>
    <definedName name="VAS005_D_TameSkaiciujeSpaudiminiu">'Forma 5'!$B$90</definedName>
    <definedName name="VAS005_D_TameSkaiciujeSpaudiminiuTinklu" localSheetId="2">'Forma 5'!$B$103</definedName>
    <definedName name="VAS005_D_TameSkaiciujeSpaudiminiuTinklu">'Forma 5'!$B$103</definedName>
    <definedName name="VAS005_D_TransportoPriemonesDumblui" localSheetId="2">'Forma 5'!$B$193</definedName>
    <definedName name="VAS005_D_TransportoPriemonesDumblui">'Forma 5'!$B$193</definedName>
    <definedName name="VAS005_D_TransportoPriemonesPersonalui" localSheetId="2">'Forma 5'!$B$195</definedName>
    <definedName name="VAS005_D_TransportoPriemonesPersonalui">'Forma 5'!$B$195</definedName>
    <definedName name="VAS005_D_TransportoPriemoniuSkaicius" localSheetId="2">'Forma 5'!$B$190</definedName>
    <definedName name="VAS005_D_TransportoPriemoniuSkaicius">'Forma 5'!$B$190</definedName>
    <definedName name="VAS005_D_TRANSPORTOUKIS" localSheetId="2">'Forma 5'!$A$189</definedName>
    <definedName name="VAS005_D_TRANSPORTOUKIS">'Forma 5'!$A$189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5'!$B$152</definedName>
    <definedName name="VAS005_D_ValykloseSusidariusioNuotekuDregnumas">'Forma 5'!$B$152</definedName>
    <definedName name="VAS005_D_ValykloseSusidariusioNuotekuKiekis" localSheetId="2">'Forma 5'!$B$151</definedName>
    <definedName name="VAS005_D_ValykloseSusidariusioNuotekuKiekis">'Forma 5'!$B$151</definedName>
    <definedName name="VAS005_D_ValykloseSusidariusioNuotekuKiekisSausomis" localSheetId="2">'Forma 5'!$B$153</definedName>
    <definedName name="VAS005_D_ValykloseSusidariusioNuotekuKiekisSausomis">'Forma 5'!$B$153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5'!$B$205</definedName>
    <definedName name="VAS005_D_VartotojaiKuriemsTiekiamas">'Forma 5'!$B$205</definedName>
    <definedName name="VAS005_D_VartotojaiKuriemsTiekiamasTik" localSheetId="2">'Forma 5'!$B$208</definedName>
    <definedName name="VAS005_D_VartotojaiKuriemsTiekiamasTik">'Forma 5'!$B$208</definedName>
    <definedName name="VAS005_D_VartotojaiKuriemsTik" localSheetId="2">'Forma 5'!$B$209</definedName>
    <definedName name="VAS005_D_VartotojaiKuriemsTik">'Forma 5'!$B$209</definedName>
    <definedName name="VAS005_D_VARTOTOJUSKAICIUSAPTARNAUJAMOJE" localSheetId="2">'Forma 5'!$B$203</definedName>
    <definedName name="VAS005_D_VARTOTOJUSKAICIUSAPTARNAUJAMOJE">'Forma 5'!$B$203</definedName>
    <definedName name="VAS005_D_VidutinisNuoteku" localSheetId="2">'Forma 5'!$B$88</definedName>
    <definedName name="VAS005_D_VidutinisNuoteku">'Forma 5'!$B$88</definedName>
    <definedName name="VAS005_D_VidutinisNuotekuDumblo" localSheetId="2">'Forma 5'!$B$162</definedName>
    <definedName name="VAS005_D_VidutinisNuotekuDumblo">'Forma 5'!$B$162</definedName>
    <definedName name="VAS005_D_VidutinisNuotekuDumbloDregnumas" localSheetId="2">'Forma 5'!$B$167</definedName>
    <definedName name="VAS005_D_VidutinisNuotekuDumbloDregnumas">'Forma 5'!$B$167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5'!$B$101</definedName>
    <definedName name="VAS005_D_VidutinisPavirsiniu">'Forma 5'!$B$101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5'!$D$198</definedName>
    <definedName name="VAS005_F_AbonentinesTarnybosPersonalui20M">'Forma 5'!$D$198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5'!$D$95</definedName>
    <definedName name="VAS005_F_AbonentuSkaiciusNuoteku20M">'Forma 5'!$D$95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5'!$D$199</definedName>
    <definedName name="VAS005_F_AdministracijosPersonalui20M">'Forma 5'!$D$199</definedName>
    <definedName name="VAS005_F_AnaerobiniuiApdorojimuiParuosto20M" localSheetId="2">'Forma 5'!$D$161</definedName>
    <definedName name="VAS005_F_AnaerobiniuiApdorojimuiParuosto20M">'Forma 5'!$D$161</definedName>
    <definedName name="VAS005_F_AnaerobiskaiApdorotoNuotekuKiekis20M" localSheetId="2">'Forma 5'!$D$166</definedName>
    <definedName name="VAS005_F_AnaerobiskaiApdorotoNuotekuKiekis20M">'Forma 5'!$D$166</definedName>
    <definedName name="VAS005_F_APTARNAUJAMUIMONESPASLAUGOMIS20M" localSheetId="2">'Forma 5'!$D$204</definedName>
    <definedName name="VAS005_F_APTARNAUJAMUIMONESPASLAUGOMIS20M">'Forma 5'!$D$204</definedName>
    <definedName name="VAS005_F_AsenizacinesMasinos20M" localSheetId="2">'Forma 5'!$D$192</definedName>
    <definedName name="VAS005_F_AsenizacinesMasinos20M">'Forma 5'!$D$192</definedName>
    <definedName name="VAS005_F_AzotasAtitekanciu20M" localSheetId="2">'Forma 5'!$D$125</definedName>
    <definedName name="VAS005_F_AzotasAtitekanciu20M">'Forma 5'!$D$125</definedName>
    <definedName name="VAS005_F_AzotasIsleidziamu20M" localSheetId="2">'Forma 5'!$D$131</definedName>
    <definedName name="VAS005_F_AzotasIsleidziamu20M">'Forma 5'!$D$131</definedName>
    <definedName name="VAS005_F_BiologinioSuMechaninio20M" localSheetId="2">'Forma 5'!$D$114</definedName>
    <definedName name="VAS005_F_BiologinioSuMechaninio20M">'Forma 5'!$D$114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5'!$D$141</definedName>
    <definedName name="VAS005_F_DarboMasinuIr20M">'Forma 5'!$D$141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5'!$D$116</definedName>
    <definedName name="VAS005_F_DenitrifikacijosSuBiologinio20M">'Forma 5'!$D$116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5'!$D$136</definedName>
    <definedName name="VAS005_F_DumbloKiekisDelAzoto20M">'Forma 5'!$D$136</definedName>
    <definedName name="VAS005_F_DumbloKiekisDelBDS720M" localSheetId="2">'Forma 5'!$D$134</definedName>
    <definedName name="VAS005_F_DumbloKiekisDelBDS720M">'Forma 5'!$D$134</definedName>
    <definedName name="VAS005_F_DumbloKiekisDelFosforo20M" localSheetId="2">'Forma 5'!$D$137</definedName>
    <definedName name="VAS005_F_DumbloKiekisDelFosforo20M">'Forma 5'!$D$137</definedName>
    <definedName name="VAS005_F_DumbloKiekisDelSM20M" localSheetId="2">'Forma 5'!$D$135</definedName>
    <definedName name="VAS005_F_DumbloKiekisDelSM20M">'Forma 5'!$D$135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5'!$D$110</definedName>
    <definedName name="VAS005_F_FiltracijosLaukuPlotas20M">'Forma 5'!$D$110</definedName>
    <definedName name="VAS005_F_FiltracijosLaukuSkaicius20M" localSheetId="2">'Forma 5'!$D$109</definedName>
    <definedName name="VAS005_F_FiltracijosLaukuSkaicius20M">'Forma 5'!$D$109</definedName>
    <definedName name="VAS005_F_FosforasAtitekanciu20M" localSheetId="2">'Forma 5'!$D$126</definedName>
    <definedName name="VAS005_F_FosforasAtitekanciu20M">'Forma 5'!$D$126</definedName>
    <definedName name="VAS005_F_FosforasIsleidziamu20M" localSheetId="2">'Forma 5'!$D$132</definedName>
    <definedName name="VAS005_F_FosforasIsleidziamu20M">'Forma 5'!$D$132</definedName>
    <definedName name="VAS005_F_GYVENTOJUSKAICIUSAPTARNAUJAMOJE20M" localSheetId="2">'Forma 5'!$D$202</definedName>
    <definedName name="VAS005_F_GYVENTOJUSKAICIUSAPTARNAUJAMOJE20M">'Forma 5'!$D$202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5'!$D$94</definedName>
    <definedName name="VAS005_F_IndividualiuNamuSkaicius20M">'Forma 5'!$D$94</definedName>
    <definedName name="VAS005_F_IndividualiuoseGyvenamuosiuoseNamuose20M" localSheetId="2">'Forma 5'!$D$207</definedName>
    <definedName name="VAS005_F_IndividualiuoseGyvenamuosiuoseNamuose20M">'Forma 5'!$D$207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5'!$D$191</definedName>
    <definedName name="VAS005_F_IsJuTransporto20M">'Forma 5'!$D$191</definedName>
    <definedName name="VAS005_F_IsSioSkaiciausGeriamojo20M" localSheetId="2">'Forma 5'!$D$196</definedName>
    <definedName name="VAS005_F_IsSioSkaiciausGeriamojo20M">'Forma 5'!$D$196</definedName>
    <definedName name="VAS005_F_IsSioSkaiciausGyvenantys20M" localSheetId="2">'Forma 5'!$D$206</definedName>
    <definedName name="VAS005_F_IsSioSkaiciausGyvenantys20M">'Forma 5'!$D$206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5'!$D$108</definedName>
    <definedName name="VAS005_F_ISVALYTUNUOTEKUKIEKIS20M">'Forma 5'!$D$108</definedName>
    <definedName name="VAS005_F_ISVALYTUPAVIRSINIUNUOTEKU20M" localSheetId="2">'Forma 5'!$D$139</definedName>
    <definedName name="VAS005_F_ISVALYTUPAVIRSINIUNUOTEKU20M">'Forma 5'!$D$139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5'!$D$96</definedName>
    <definedName name="VAS005_F_KanalizacijojeLikviduotuAvarijuSkaicius20M">'Forma 5'!$D$96</definedName>
    <definedName name="VAS005_F_KanalizacijosIsvaduSkaicius20M" localSheetId="2">'Forma 5'!$D$91</definedName>
    <definedName name="VAS005_F_KanalizacijosIsvaduSkaicius20M">'Forma 5'!$D$91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5'!$D$92</definedName>
    <definedName name="VAS005_F_KanalizavimoPaslauguVartotoju20M">'Forma 5'!$D$92</definedName>
    <definedName name="VAS005_F_KitosTransportoPriemones20M" localSheetId="2">'Forma 5'!$D$194</definedName>
    <definedName name="VAS005_F_KitosTransportoPriemones20M">'Forma 5'!$D$194</definedName>
    <definedName name="VAS005_F_KituDarboMasinu20M" localSheetId="2">'Forma 5'!$D$120</definedName>
    <definedName name="VAS005_F_KituDarboMasinu20M">'Forma 5'!$D$120</definedName>
    <definedName name="VAS005_F_KituPadaliniuPersonalui20M" localSheetId="2">'Forma 5'!$D$200</definedName>
    <definedName name="VAS005_F_KituPadaliniuPersonalui20M">'Forma 5'!$D$200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5'!$D$177</definedName>
    <definedName name="VAS005_F_KompostoDriegnumas20M">'Forma 5'!$D$177</definedName>
    <definedName name="VAS005_F_KompostoKiekis20M" localSheetId="2">'Forma 5'!$D$176</definedName>
    <definedName name="VAS005_F_KompostoKiekis20M">'Forma 5'!$D$176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5'!$D$112</definedName>
    <definedName name="VAS005_F_MechaninioValymoIrenginiu20M">'Forma 5'!$D$112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5'!$D$115</definedName>
    <definedName name="VAS005_F_MetinisBiologinioSu20M">'Forma 5'!$D$115</definedName>
    <definedName name="VAS005_F_MetinisDenitrifikacijosSu20M" localSheetId="2">'Forma 5'!$D$117</definedName>
    <definedName name="VAS005_F_MetinisDenitrifikacijosSu20M">'Forma 5'!$D$117</definedName>
    <definedName name="VAS005_F_MetinisFiltravimoLaukuose20M" localSheetId="2">'Forma 5'!$D$111</definedName>
    <definedName name="VAS005_F_MetinisFiltravimoLaukuose20M">'Forma 5'!$D$111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5'!$D$113</definedName>
    <definedName name="VAS005_F_MetinisMechaninioValymo20M">'Forma 5'!$D$113</definedName>
    <definedName name="VAS005_F_MetinisNuotekuDumbloGalutiniam20M" localSheetId="2">'Forma 5'!$D$187</definedName>
    <definedName name="VAS005_F_MetinisNuotekuDumbloGalutiniam20M">'Forma 5'!$D$187</definedName>
    <definedName name="VAS005_F_MetinisNuotekuDumbloKompostavimas20M" localSheetId="2">'Forma 5'!$D$179</definedName>
    <definedName name="VAS005_F_MetinisNuotekuDumbloKompostavimas20M">'Forma 5'!$D$179</definedName>
    <definedName name="VAS005_F_NaftosProduktaiNPAtitekanciu20M" localSheetId="2">'Forma 5'!$D$145</definedName>
    <definedName name="VAS005_F_NaftosProduktaiNPAtitekanciu20M">'Forma 5'!$D$145</definedName>
    <definedName name="VAS005_F_NaftosProduktaiNPUIsleidziamu20M" localSheetId="2">'Forma 5'!$D$149</definedName>
    <definedName name="VAS005_F_NaftosProduktaiNPUIsleidziamu20M">'Forma 5'!$D$149</definedName>
    <definedName name="VAS005_F_NuotekuDumbloDziovinimo20M" localSheetId="2">'Forma 5'!$D$174</definedName>
    <definedName name="VAS005_F_NuotekuDumbloDziovinimo20M">'Forma 5'!$D$174</definedName>
    <definedName name="VAS005_F_NuotekuDumbloKiekis20M" localSheetId="2">'Forma 5'!$D$156</definedName>
    <definedName name="VAS005_F_NuotekuDumbloKiekis20M">'Forma 5'!$D$156</definedName>
    <definedName name="VAS005_F_NuotekuDumbloKiekisDziovinimui20M" localSheetId="2">'Forma 5'!$D$171</definedName>
    <definedName name="VAS005_F_NuotekuDumbloKiekisDziovinimui20M">'Forma 5'!$D$171</definedName>
    <definedName name="VAS005_F_NuotekuDumbloKiekisPo20M" localSheetId="2">'Forma 5'!$D$158</definedName>
    <definedName name="VAS005_F_NuotekuDumbloKiekisPo20M">'Forma 5'!$D$158</definedName>
    <definedName name="VAS005_F_NuotekuDumbloKiekisPoAnaerobinio20M" localSheetId="2">'Forma 5'!$D$163</definedName>
    <definedName name="VAS005_F_NuotekuDumbloKiekisPoAnaerobinio20M">'Forma 5'!$D$163</definedName>
    <definedName name="VAS005_F_NuotekuDumbloKiekisPoAnaerobinioDziovinimo20M" localSheetId="2">'Forma 5'!$D$173</definedName>
    <definedName name="VAS005_F_NuotekuDumbloKiekisPoAnaerobinioDziovinimo20M">'Forma 5'!$D$173</definedName>
    <definedName name="VAS005_F_NuotekuDumbloKiekisSausomis20M" localSheetId="2">'Forma 5'!$D$168</definedName>
    <definedName name="VAS005_F_NuotekuDumbloKiekisSausomis20M">'Forma 5'!$D$168</definedName>
    <definedName name="VAS005_F_NuotekuDumbloPudymo20M" localSheetId="2">'Forma 5'!$D$164</definedName>
    <definedName name="VAS005_F_NuotekuDumbloPudymo20M">'Forma 5'!$D$164</definedName>
    <definedName name="VAS005_F_NuotekuDumbloSausinimoPo20M" localSheetId="2">'Forma 5'!$D$169</definedName>
    <definedName name="VAS005_F_NuotekuDumbloSausinimoPo20M">'Forma 5'!$D$169</definedName>
    <definedName name="VAS005_F_NuotekuDumbloTankinimo20M" localSheetId="2">'Forma 5'!$D$159</definedName>
    <definedName name="VAS005_F_NuotekuDumbloTankinimo20M">'Forma 5'!$D$159</definedName>
    <definedName name="VAS005_F_NuotekuDumbloTvarkymo20M" localSheetId="2">'Forma 5'!$D$154</definedName>
    <definedName name="VAS005_F_NuotekuDumbloTvarkymo20M">'Forma 5'!$D$154</definedName>
    <definedName name="VAS005_F_NuotekuDumbloTvarkymoGalutiniam20M" localSheetId="2">'Forma 5'!$D$188</definedName>
    <definedName name="VAS005_F_NuotekuDumbloTvarkymoGalutiniam20M">'Forma 5'!$D$188</definedName>
    <definedName name="VAS005_F_NuotekuDumbloTvarkymoKompostavimas20M" localSheetId="2">'Forma 5'!$D$180</definedName>
    <definedName name="VAS005_F_NuotekuDumbloTvarkymoKompostavimas20M">'Forma 5'!$D$180</definedName>
    <definedName name="VAS005_F_NuotekuDumbloVidutinis20M" localSheetId="2">'Forma 5'!$D$157</definedName>
    <definedName name="VAS005_F_NuotekuDumbloVidutinis20M">'Forma 5'!$D$157</definedName>
    <definedName name="VAS005_F_NuotekuDumbloVidutinisPoDziovinimo20M" localSheetId="2">'Forma 5'!$D$172</definedName>
    <definedName name="VAS005_F_NuotekuDumbloVidutinisPoDziovinimo20M">'Forma 5'!$D$172</definedName>
    <definedName name="VAS005_F_NuotekuLaboratorijai20M" localSheetId="2">'Forma 5'!$D$197</definedName>
    <definedName name="VAS005_F_NuotekuLaboratorijai20M">'Forma 5'!$D$197</definedName>
    <definedName name="VAS005_F_NuotekuPerpumpavimoStociu20M" localSheetId="2">'Forma 5'!$D$86</definedName>
    <definedName name="VAS005_F_NuotekuPerpumpavimoStociu20M">'Forma 5'!$D$86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5'!$D$89</definedName>
    <definedName name="VAS005_F_NuotekuTinkluIlgis20M">'Forma 5'!$D$89</definedName>
    <definedName name="VAS005_F_NuotekuValykloseEsanciuOrapuciu20M" localSheetId="2">'Forma 5'!$D$118</definedName>
    <definedName name="VAS005_F_NuotekuValykloseEsanciuOrapuciu20M">'Forma 5'!$D$118</definedName>
    <definedName name="VAS005_F_NuotekuValykloseEsanciuSiurbliu20M" localSheetId="2">'Forma 5'!$D$119</definedName>
    <definedName name="VAS005_F_NuotekuValykloseEsanciuSiurbliu20M">'Forma 5'!$D$119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5'!$D$122</definedName>
    <definedName name="VAS005_F_PagalBiocheminisDeguoniesAtitekanciu20M">'Forma 5'!$D$122</definedName>
    <definedName name="VAS005_F_PagalBiocheminisDeguoniesAtitekanciuPavirsiniu20M" localSheetId="2">'Forma 5'!$D$143</definedName>
    <definedName name="VAS005_F_PagalBiocheminisDeguoniesAtitekanciuPavirsiniu20M">'Forma 5'!$D$143</definedName>
    <definedName name="VAS005_F_PagalBiocheminisDeguoniesIsleidziamu20M" localSheetId="2">'Forma 5'!$D$128</definedName>
    <definedName name="VAS005_F_PagalBiocheminisDeguoniesIsleidziamu20M">'Forma 5'!$D$128</definedName>
    <definedName name="VAS005_F_PagalBiocheminisDeguoniesIsleidziamuPavirsiniu20M" localSheetId="2">'Forma 5'!$D$147</definedName>
    <definedName name="VAS005_F_PagalBiocheminisDeguoniesIsleidziamuPavirsiniu20M">'Forma 5'!$D$147</definedName>
    <definedName name="VAS005_F_PagamintuBriketuKiekis20M" localSheetId="2">'Forma 5'!$D$185</definedName>
    <definedName name="VAS005_F_PagamintuBriketuKiekis20M">'Forma 5'!$D$185</definedName>
    <definedName name="VAS005_F_PagamintuGranuliuKiekis20M" localSheetId="2">'Forma 5'!$D$186</definedName>
    <definedName name="VAS005_F_PagamintuGranuliuKiekis20M">'Forma 5'!$D$186</definedName>
    <definedName name="VAS005_F_ParuostoNuotekuDumbloDregnumas20M" localSheetId="2">'Forma 5'!$D$183</definedName>
    <definedName name="VAS005_F_ParuostoNuotekuDumbloDregnumas20M">'Forma 5'!$D$183</definedName>
    <definedName name="VAS005_F_ParuostoNuotekuDumbloKiekis20M" localSheetId="2">'Forma 5'!$D$182</definedName>
    <definedName name="VAS005_F_ParuostoNuotekuDumbloKiekis20M">'Forma 5'!$D$182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5'!$D$104</definedName>
    <definedName name="VAS005_F_PavirsiniuNuotekuIsleistuvu20M">'Forma 5'!$D$104</definedName>
    <definedName name="VAS005_F_PavirsiniuNuotekuPerpumpavimoStociu20M" localSheetId="2">'Forma 5'!$D$99</definedName>
    <definedName name="VAS005_F_PavirsiniuNuotekuPerpumpavimoStociu20M">'Forma 5'!$D$99</definedName>
    <definedName name="VAS005_F_PavirsiniuNuotekuPerpumpavimoStotyse20M" localSheetId="2">'Forma 5'!$D$100</definedName>
    <definedName name="VAS005_F_PavirsiniuNuotekuPerpumpavimoStotyse20M">'Forma 5'!$D$100</definedName>
    <definedName name="VAS005_F_PavirsiniuNuotekuSistemu20M" localSheetId="2">'Forma 5'!$D$98</definedName>
    <definedName name="VAS005_F_PavirsiniuNuotekuSistemu20M">'Forma 5'!$D$98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5'!$D$102</definedName>
    <definedName name="VAS005_F_PavirsiniuNuotekuTinklu20M">'Forma 5'!$D$102</definedName>
    <definedName name="VAS005_F_PavirsiniuNuotekuTinkluose20M" localSheetId="2">'Forma 5'!$D$106</definedName>
    <definedName name="VAS005_F_PavirsiniuNuotekuTinkluose20M">'Forma 5'!$D$106</definedName>
    <definedName name="VAS005_F_PavirsiniuNuotekuTvarkymo20M" localSheetId="2">'Forma 5'!$D$105</definedName>
    <definedName name="VAS005_F_PavirsiniuNuotekuTvarkymo20M">'Forma 5'!$D$105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5'!$D$140</definedName>
    <definedName name="VAS005_F_PavirsiniuNuotekuValymo20M">'Forma 5'!$D$140</definedName>
    <definedName name="VAS005_F_PerpumpavimoStotyseInstaliuotu20M" localSheetId="2">'Forma 5'!$D$87</definedName>
    <definedName name="VAS005_F_PerpumpavimoStotyseInstaliuotu20M">'Forma 5'!$D$87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5'!$D$124</definedName>
    <definedName name="VAS005_F_RiebalaiAtitekanciu20M">'Forma 5'!$D$124</definedName>
    <definedName name="VAS005_F_RiebalaiIsleidziamu20M" localSheetId="2">'Forma 5'!$D$130</definedName>
    <definedName name="VAS005_F_RiebalaiIsleidziamu20M">'Forma 5'!$D$130</definedName>
    <definedName name="VAS005_F_SausuMedziaguKiekisKomposte20M" localSheetId="2">'Forma 5'!$D$178</definedName>
    <definedName name="VAS005_F_SausuMedziaguKiekisKomposte20M">'Forma 5'!$D$178</definedName>
    <definedName name="VAS005_F_SausuMedziaguKiekisParuostame20M" localSheetId="2">'Forma 5'!$D$184</definedName>
    <definedName name="VAS005_F_SausuMedziaguKiekisParuostame20M">'Forma 5'!$D$184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5'!$D$123</definedName>
    <definedName name="VAS005_F_SuspenduotosMedziagosAtitekanciu20M">'Forma 5'!$D$123</definedName>
    <definedName name="VAS005_F_SuspenduotosMedziagosAtitekanciuPavirsiniu20M" localSheetId="2">'Forma 5'!$D$144</definedName>
    <definedName name="VAS005_F_SuspenduotosMedziagosAtitekanciuPavirsiniu20M">'Forma 5'!$D$144</definedName>
    <definedName name="VAS005_F_SuspenduotosMedziagosIsleidziamu20M" localSheetId="2">'Forma 5'!$D$129</definedName>
    <definedName name="VAS005_F_SuspenduotosMedziagosIsleidziamu20M">'Forma 5'!$D$129</definedName>
    <definedName name="VAS005_F_SuspenduotosMedziagosIsleidziamuPavirsiniu20M" localSheetId="2">'Forma 5'!$D$148</definedName>
    <definedName name="VAS005_F_SuspenduotosMedziagosIsleidziamuPavirsiniu20M">'Forma 5'!$D$148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5'!$D$93</definedName>
    <definedName name="VAS005_F_TameSkaiciujeButuNuoteku20M">'Forma 5'!$D$93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5'!$D$90</definedName>
    <definedName name="VAS005_F_TameSkaiciujeSpaudiminiu20M">'Forma 5'!$D$90</definedName>
    <definedName name="VAS005_F_TameSkaiciujeSpaudiminiuTinklu20M" localSheetId="2">'Forma 5'!$D$103</definedName>
    <definedName name="VAS005_F_TameSkaiciujeSpaudiminiuTinklu20M">'Forma 5'!$D$103</definedName>
    <definedName name="VAS005_F_TransportoPriemonesDumblui20M" localSheetId="2">'Forma 5'!$D$193</definedName>
    <definedName name="VAS005_F_TransportoPriemonesDumblui20M">'Forma 5'!$D$193</definedName>
    <definedName name="VAS005_F_TransportoPriemonesPersonalui20M" localSheetId="2">'Forma 5'!$D$195</definedName>
    <definedName name="VAS005_F_TransportoPriemonesPersonalui20M">'Forma 5'!$D$195</definedName>
    <definedName name="VAS005_F_TransportoPriemoniuSkaicius20M" localSheetId="2">'Forma 5'!$D$190</definedName>
    <definedName name="VAS005_F_TransportoPriemoniuSkaicius20M">'Forma 5'!$D$190</definedName>
    <definedName name="VAS005_F_ValykloseSusidariusioNuotekuDregnumas20M" localSheetId="2">'Forma 5'!$D$152</definedName>
    <definedName name="VAS005_F_ValykloseSusidariusioNuotekuDregnumas20M">'Forma 5'!$D$152</definedName>
    <definedName name="VAS005_F_ValykloseSusidariusioNuotekuKiekis20M" localSheetId="2">'Forma 5'!$D$151</definedName>
    <definedName name="VAS005_F_ValykloseSusidariusioNuotekuKiekis20M">'Forma 5'!$D$151</definedName>
    <definedName name="VAS005_F_ValykloseSusidariusioNuotekuKiekisSausomis20M" localSheetId="2">'Forma 5'!$D$153</definedName>
    <definedName name="VAS005_F_ValykloseSusidariusioNuotekuKiekisSausomis20M">'Forma 5'!$D$153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5'!$D$205</definedName>
    <definedName name="VAS005_F_VartotojaiKuriemsTiekiamas20M">'Forma 5'!$D$205</definedName>
    <definedName name="VAS005_F_VartotojaiKuriemsTiekiamasTik20M" localSheetId="2">'Forma 5'!$D$208</definedName>
    <definedName name="VAS005_F_VartotojaiKuriemsTiekiamasTik20M">'Forma 5'!$D$208</definedName>
    <definedName name="VAS005_F_VartotojaiKuriemsTik20M" localSheetId="2">'Forma 5'!$D$209</definedName>
    <definedName name="VAS005_F_VartotojaiKuriemsTik20M">'Forma 5'!$D$209</definedName>
    <definedName name="VAS005_F_VARTOTOJUSKAICIUSAPTARNAUJAMOJE20M" localSheetId="2">'Forma 5'!$D$203</definedName>
    <definedName name="VAS005_F_VARTOTOJUSKAICIUSAPTARNAUJAMOJE20M">'Forma 5'!$D$203</definedName>
    <definedName name="VAS005_F_VidutinisNuoteku20M" localSheetId="2">'Forma 5'!$D$88</definedName>
    <definedName name="VAS005_F_VidutinisNuoteku20M">'Forma 5'!$D$88</definedName>
    <definedName name="VAS005_F_VidutinisNuotekuDumblo20M" localSheetId="2">'Forma 5'!$D$162</definedName>
    <definedName name="VAS005_F_VidutinisNuotekuDumblo20M">'Forma 5'!$D$162</definedName>
    <definedName name="VAS005_F_VidutinisNuotekuDumbloDregnumas20M" localSheetId="2">'Forma 5'!$D$167</definedName>
    <definedName name="VAS005_F_VidutinisNuotekuDumbloDregnumas20M">'Forma 5'!$D$167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5'!$D$101</definedName>
    <definedName name="VAS005_F_VidutinisPavirsiniu20M">'Forma 5'!$D$101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6'!$B$137</definedName>
    <definedName name="VAS006_D_AbonentinesTarnybosTransportoMetines">'Forma 6'!$B$137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6'!$B$144</definedName>
    <definedName name="VAS006_D_AbonentuApskaitosPrietaisu">'Forma 6'!$B$144</definedName>
    <definedName name="VAS006_D_AnaerobinioApdorojimoIrenginiai" localSheetId="3">'Forma 6'!$B$68</definedName>
    <definedName name="VAS006_D_AnaerobinioApdorojimoIrenginiai">'Forma 6'!$B$68</definedName>
    <definedName name="VAS006_D_AnaerobinioApdorojimoIrenginiai3dalis" localSheetId="3">'Forma 6'!$B$99</definedName>
    <definedName name="VAS006_D_AnaerobinioApdorojimoIrenginiai3dalis">'Forma 6'!$B$99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6'!$B$143</definedName>
    <definedName name="VAS006_D_ApskaitosPrietaisu">'Forma 6'!$B$143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6'!$B$135</definedName>
    <definedName name="VAS006_D_AsenizaciniuMasinu">'Forma 6'!$B$135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6'!$B$80</definedName>
    <definedName name="VAS006_D_AtidetojoMokescioTurto2dalis">'Forma 6'!$B$80</definedName>
    <definedName name="VAS006_D_AtidetojoMokescioTurto3dalis" localSheetId="3">'Forma 6'!$B$111</definedName>
    <definedName name="VAS006_D_AtidetojoMokescioTurto3dalis">'Forma 6'!$B$111</definedName>
    <definedName name="VAS006_D_AtsiskaitomujuGeriamojoVandens" localSheetId="3">'Forma 6'!$B$74</definedName>
    <definedName name="VAS006_D_AtsiskaitomujuGeriamojoVandens">'Forma 6'!$B$74</definedName>
    <definedName name="VAS006_D_AtsiskaitomujuGeriamojoVandens3dalis" localSheetId="3">'Forma 6'!$B$105</definedName>
    <definedName name="VAS006_D_AtsiskaitomujuGeriamojoVandens3dalis">'Forma 6'!$B$105</definedName>
    <definedName name="VAS006_D_BiologiniaisIrenginiais" localSheetId="3">'Forma 6'!$B$62</definedName>
    <definedName name="VAS006_D_BiologiniaisIrenginiais">'Forma 6'!$B$62</definedName>
    <definedName name="VAS006_D_BiologiniaisIrenginiais3dalis" localSheetId="3">'Forma 6'!$B$93</definedName>
    <definedName name="VAS006_D_BiologiniaisIrenginiais3dalis">'Forma 6'!$B$93</definedName>
    <definedName name="VAS006_D_DenitrifikavimoIrenginiais" localSheetId="3">'Forma 6'!$B$63</definedName>
    <definedName name="VAS006_D_DenitrifikavimoIrenginiais">'Forma 6'!$B$63</definedName>
    <definedName name="VAS006_D_DenitrifikavimoIrenginiais3dalis" localSheetId="3">'Forma 6'!$B$94</definedName>
    <definedName name="VAS006_D_DenitrifikavimoIrenginiais3dalis">'Forma 6'!$B$94</definedName>
    <definedName name="VAS006_D_Dumblavezes" localSheetId="3">'Forma 6'!$B$33</definedName>
    <definedName name="VAS006_D_Dumblavezes">'Forma 6'!$B$33</definedName>
    <definedName name="VAS006_D_Dumblaveziu" localSheetId="3">'Forma 6'!$B$136</definedName>
    <definedName name="VAS006_D_Dumblaveziu">'Forma 6'!$B$136</definedName>
    <definedName name="VAS006_D_DumbloTvarkyme" localSheetId="3">'Forma 6'!$B$25</definedName>
    <definedName name="VAS006_D_DumbloTvarkyme">'Forma 6'!$B$25</definedName>
    <definedName name="VAS006_D_DumbloTvarkymeMetines" localSheetId="3">'Forma 6'!$B$128</definedName>
    <definedName name="VAS006_D_DumbloTvarkymeMetines">'Forma 6'!$B$128</definedName>
    <definedName name="VAS006_D_DziovinimoIrenginiai" localSheetId="3">'Forma 6'!$B$69</definedName>
    <definedName name="VAS006_D_DziovinimoIrenginiai">'Forma 6'!$B$69</definedName>
    <definedName name="VAS006_D_DziovinimoIrenginiai3dalis" localSheetId="3">'Forma 6'!$B$100</definedName>
    <definedName name="VAS006_D_DziovinimoIrenginiai3dalis">'Forma 6'!$B$100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6'!$B$79</definedName>
    <definedName name="VAS006_D_FinansinioTurtoVerte2dalis">'Forma 6'!$B$79</definedName>
    <definedName name="VAS006_D_FinansinioTurtoVerte3dalis" localSheetId="3">'Forma 6'!$B$110</definedName>
    <definedName name="VAS006_D_FinansinioTurtoVerte3dalis">'Forma 6'!$B$110</definedName>
    <definedName name="VAS006_D_GeriamojoVandensGavyba" localSheetId="3">'Forma 6'!$B$56</definedName>
    <definedName name="VAS006_D_GeriamojoVandensGavyba">'Forma 6'!$B$56</definedName>
    <definedName name="VAS006_D_GeriamojoVandensGavyba3dalis" localSheetId="3">'Forma 6'!$B$87</definedName>
    <definedName name="VAS006_D_GeriamojoVandensGavyba3dalis">'Forma 6'!$B$87</definedName>
    <definedName name="VAS006_D_GeriamojoVandensPristatymas" localSheetId="3">'Forma 6'!$B$58</definedName>
    <definedName name="VAS006_D_GeriamojoVandensPristatymas">'Forma 6'!$B$58</definedName>
    <definedName name="VAS006_D_GeriamojoVandensPristatymas3dalis" localSheetId="3">'Forma 6'!$B$89</definedName>
    <definedName name="VAS006_D_GeriamojoVandensPristatymas3dalis">'Forma 6'!$B$89</definedName>
    <definedName name="VAS006_D_GeriamojoVandensRuosimas" localSheetId="3">'Forma 6'!$B$57</definedName>
    <definedName name="VAS006_D_GeriamojoVandensRuosimas">'Forma 6'!$B$57</definedName>
    <definedName name="VAS006_D_GeriamojoVandensRuosimas3dalis" localSheetId="3">'Forma 6'!$B$88</definedName>
    <definedName name="VAS006_D_GeriamojoVandensRuosimas3dalis">'Forma 6'!$B$88</definedName>
    <definedName name="VAS006_D_IDalis" localSheetId="3">'Forma 6'!$A$10</definedName>
    <definedName name="VAS006_D_IDalis">'Forma 6'!$A$10</definedName>
    <definedName name="VAS006_D_IIDalis" localSheetId="3">'Forma 6'!$A$54</definedName>
    <definedName name="VAS006_D_IIDalis">'Forma 6'!$A$54</definedName>
    <definedName name="VAS006_D_IIIDalis" localSheetId="3">'Forma 6'!$A$84</definedName>
    <definedName name="VAS006_D_IIIDalis">'Forma 6'!$A$84</definedName>
    <definedName name="VAS006_D_ILGALAIKIOTURTOBALANSINE" localSheetId="3">'Forma 6'!$B$85</definedName>
    <definedName name="VAS006_D_ILGALAIKIOTURTOBALANSINE">'Forma 6'!$B$85</definedName>
    <definedName name="VAS006_D_ILGALAIKIOTURTOISIGIJIMO" localSheetId="3">'Forma 6'!$B$11</definedName>
    <definedName name="VAS006_D_ILGALAIKIOTURTOISIGIJIMO">'Forma 6'!$B$11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6'!$B$82</definedName>
    <definedName name="VAS006_D_IlgalaikioTurtoVertes2dalis">'Forma 6'!$B$82</definedName>
    <definedName name="VAS006_D_IlgalaikioTurtoVertes3dalis" localSheetId="3">'Forma 6'!$B$113</definedName>
    <definedName name="VAS006_D_IlgalaikioTurtoVertes3dalis">'Forma 6'!$B$113</definedName>
    <definedName name="VAS006_D_InfiltraciniaisLaukais" localSheetId="3">'Forma 6'!$B$64</definedName>
    <definedName name="VAS006_D_InfiltraciniaisLaukais">'Forma 6'!$B$64</definedName>
    <definedName name="VAS006_D_InfiltraciniaisLaukais3dalis" localSheetId="3">'Forma 6'!$B$95</definedName>
    <definedName name="VAS006_D_InfiltraciniaisLaukais3dalis">'Forma 6'!$B$95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6'!$B$78</definedName>
    <definedName name="VAS006_D_InvesticinioTurtoVerte2dalis">'Forma 6'!$B$78</definedName>
    <definedName name="VAS006_D_InvesticinioTurtoVerte3dalis" localSheetId="3">'Forma 6'!$B$109</definedName>
    <definedName name="VAS006_D_InvesticinioTurtoVerte3dalis">'Forma 6'!$B$109</definedName>
    <definedName name="VAS006_D_IsJu" localSheetId="3">'Forma 6'!$B$38</definedName>
    <definedName name="VAS006_D_IsJu">'Forma 6'!$B$38</definedName>
    <definedName name="VAS006_D_IsJuApskaitosMetines" localSheetId="3">'Forma 6'!$B$141</definedName>
    <definedName name="VAS006_D_IsJuApskaitosMetines">'Forma 6'!$B$141</definedName>
    <definedName name="VAS006_D_IsSioSkaiciausDumblo" localSheetId="3">'Forma 6'!$B$66</definedName>
    <definedName name="VAS006_D_IsSioSkaiciausDumblo">'Forma 6'!$B$66</definedName>
    <definedName name="VAS006_D_IsSioSkaiciausDumblo3dalis" localSheetId="3">'Forma 6'!$B$97</definedName>
    <definedName name="VAS006_D_IsSioSkaiciausDumblo3dalis">'Forma 6'!$B$97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6'!$B$140</definedName>
    <definedName name="VAS006_D_IsSioSkaiciausGeriamojoMetines">'Forma 6'!$B$140</definedName>
    <definedName name="VAS006_D_IsSioSkaiciausMechaniniais2dalis" localSheetId="3">'Forma 6'!$B$61</definedName>
    <definedName name="VAS006_D_IsSioSkaiciausMechaniniais2dalis">'Forma 6'!$B$61</definedName>
    <definedName name="VAS006_D_IsSioSkaiciausMechaniniais3dalis" localSheetId="3">'Forma 6'!$B$92</definedName>
    <definedName name="VAS006_D_IsSioSkaiciausMechaniniais3dalis">'Forma 6'!$B$92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6'!$B$122</definedName>
    <definedName name="VAS006_D_IsSioSkaiciausSiurbliu">'Forma 6'!$B$122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6'!$B$142</definedName>
    <definedName name="VAS006_D_IvadiniuApskaitosPrietaisu">'Forma 6'!$B$142</definedName>
    <definedName name="VAS006_D_IVDalis" localSheetId="3">'Forma 6'!$A$115</definedName>
    <definedName name="VAS006_D_IVDalis">'Forma 6'!$A$115</definedName>
    <definedName name="VAS006_D_KitasDumbloTvarkymo" localSheetId="3">'Forma 6'!$B$71</definedName>
    <definedName name="VAS006_D_KitasDumbloTvarkymo">'Forma 6'!$B$71</definedName>
    <definedName name="VAS006_D_KitasDumbloTvarkymo3dalis" localSheetId="3">'Forma 6'!$B$102</definedName>
    <definedName name="VAS006_D_KitasDumbloTvarkymo3dalis">'Forma 6'!$B$102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6'!$B$139</definedName>
    <definedName name="VAS006_D_KitiIrenginiaiPrietaisaiMetines">'Forma 6'!$B$139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6'!$B$81</definedName>
    <definedName name="VAS006_D_KitoIlgalaikioTurto2dalis">'Forma 6'!$B$81</definedName>
    <definedName name="VAS006_D_KitoIlgalaikioTurto3dalis" localSheetId="3">'Forma 6'!$B$112</definedName>
    <definedName name="VAS006_D_KitoIlgalaikioTurto3dalis">'Forma 6'!$B$112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6'!$B$132</definedName>
    <definedName name="VAS006_D_KitosDarboMasinosMetines">'Forma 6'!$B$132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6'!$B$145</definedName>
    <definedName name="VAS006_D_KituIrenginiuPrietaisuMetines">'Forma 6'!$B$145</definedName>
    <definedName name="VAS006_D_KituTransportoPriemoniu" localSheetId="3">'Forma 6'!$B$138</definedName>
    <definedName name="VAS006_D_KituTransportoPriemoniu">'Forma 6'!$B$138</definedName>
    <definedName name="VAS006_D_KompostavimoIrenginiai" localSheetId="3">'Forma 6'!$B$70</definedName>
    <definedName name="VAS006_D_KompostavimoIrenginiai">'Forma 6'!$B$70</definedName>
    <definedName name="VAS006_D_KompostavimoIrenginiai3dalis" localSheetId="3">'Forma 6'!$B$101</definedName>
    <definedName name="VAS006_D_KompostavimoIrenginiai3dalis">'Forma 6'!$B$101</definedName>
    <definedName name="VAS006_D_MasinosIrIrengimai" localSheetId="3">'Forma 6'!$B$18</definedName>
    <definedName name="VAS006_D_MasinosIrIrengimai">'Forma 6'!$B$18</definedName>
    <definedName name="VAS006_D_MasinuIrIrengimu" localSheetId="3">'Forma 6'!$B$121</definedName>
    <definedName name="VAS006_D_MasinuIrIrengimu">'Forma 6'!$B$121</definedName>
    <definedName name="VAS006_D_METINESREGULIUOJAMO" localSheetId="3">'Forma 6'!$B$116</definedName>
    <definedName name="VAS006_D_METINESREGULIUOJAMO">'Forma 6'!$B$116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6'!$B$83</definedName>
    <definedName name="VAS006_D_NebaigtosStatybosNenaudojamo2dalis">'Forma 6'!$B$83</definedName>
    <definedName name="VAS006_D_NebaigtosStatybosNenaudojamo3dalis" localSheetId="3">'Forma 6'!$B$114</definedName>
    <definedName name="VAS006_D_NebaigtosStatybosNenaudojamo3dalis">'Forma 6'!$B$114</definedName>
    <definedName name="VAS006_D_NematerialausIlgalaikioTurto" localSheetId="3">'Forma 6'!$B$146</definedName>
    <definedName name="VAS006_D_NematerialausIlgalaikioTurto">'Forma 6'!$B$146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6'!$B$147</definedName>
    <definedName name="VAS006_D_NenaudojamoTurtoNusidevejimas">'Forma 6'!$B$147</definedName>
    <definedName name="VAS006_D_NuotekuDumbloTvarkymas" localSheetId="3">'Forma 6'!$B$65</definedName>
    <definedName name="VAS006_D_NuotekuDumbloTvarkymas">'Forma 6'!$B$65</definedName>
    <definedName name="VAS006_D_NuotekuDumbloTvarkymas3dalis" localSheetId="3">'Forma 6'!$B$96</definedName>
    <definedName name="VAS006_D_NuotekuDumbloTvarkymas3dalis">'Forma 6'!$B$96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6'!$B$126</definedName>
    <definedName name="VAS006_D_NuotekuSiurblineseMetines">'Forma 6'!$B$126</definedName>
    <definedName name="VAS006_D_NuotekuSurinkimas" localSheetId="3">'Forma 6'!$B$59</definedName>
    <definedName name="VAS006_D_NuotekuSurinkimas">'Forma 6'!$B$59</definedName>
    <definedName name="VAS006_D_NuotekuSurinkimas3dalis" localSheetId="3">'Forma 6'!$B$90</definedName>
    <definedName name="VAS006_D_NuotekuSurinkimas3dalis">'Forma 6'!$B$90</definedName>
    <definedName name="VAS006_D_NuotekuTinklai" localSheetId="3">'Forma 6'!$B$17</definedName>
    <definedName name="VAS006_D_NuotekuTinklai">'Forma 6'!$B$17</definedName>
    <definedName name="VAS006_D_NuotekuTinklu" localSheetId="3">'Forma 6'!$B$120</definedName>
    <definedName name="VAS006_D_NuotekuTinklu">'Forma 6'!$B$120</definedName>
    <definedName name="VAS006_D_NuotekuTransportavimasMobiliosiomis" localSheetId="3">'Forma 6'!$B$73</definedName>
    <definedName name="VAS006_D_NuotekuTransportavimasMobiliosiomis">'Forma 6'!$B$73</definedName>
    <definedName name="VAS006_D_NuotekuTransportavimasMobiliosiomis3dalis" localSheetId="3">'Forma 6'!$B$104</definedName>
    <definedName name="VAS006_D_NuotekuTransportavimasMobiliosiomis3dalis">'Forma 6'!$B$104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6'!$B$127</definedName>
    <definedName name="VAS006_D_NuotekuValykloseMetines">'Forma 6'!$B$127</definedName>
    <definedName name="VAS006_D_NuotekuValykloseMetinesOrapuciu" localSheetId="3">'Forma 6'!$B$131</definedName>
    <definedName name="VAS006_D_NuotekuValykloseMetinesOrapuciu">'Forma 6'!$B$131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6'!$B$60</definedName>
    <definedName name="VAS006_D_NuotekuValymas">'Forma 6'!$B$60</definedName>
    <definedName name="VAS006_D_NuotekuValymas3dalis" localSheetId="3">'Forma 6'!$B$91</definedName>
    <definedName name="VAS006_D_NuotekuValymas3dalis">'Forma 6'!$B$91</definedName>
    <definedName name="VAS006_D_Orapuciukompresoriu" localSheetId="3">'Forma 6'!$B$129</definedName>
    <definedName name="VAS006_D_Orapuciukompresoriu">'Forma 6'!$B$129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6'!$B$53</definedName>
    <definedName name="VAS006_D_PAGALPANAUDAEKSPLOATUOJAMO">'Forma 6'!$B$53</definedName>
    <definedName name="VAS006_D_Pastatai" localSheetId="3">'Forma 6'!$B$14</definedName>
    <definedName name="VAS006_D_Pastatai">'Forma 6'!$B$14</definedName>
    <definedName name="VAS006_D_Pastatu" localSheetId="3">'Forma 6'!$B$117</definedName>
    <definedName name="VAS006_D_Pastatu">'Forma 6'!$B$117</definedName>
    <definedName name="VAS006_D_PavirsiniuNuotekuTvarkymo" localSheetId="3">'Forma 6'!$B$72</definedName>
    <definedName name="VAS006_D_PavirsiniuNuotekuTvarkymo">'Forma 6'!$B$72</definedName>
    <definedName name="VAS006_D_PavirsiniuNuotekuTvarkymo3dalis" localSheetId="3">'Forma 6'!$B$103</definedName>
    <definedName name="VAS006_D_PavirsiniuNuotekuTvarkymo3dalis">'Forma 6'!$B$103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6'!$B$76</definedName>
    <definedName name="VAS006_D_PletrosDarbuVerte2dalis">'Forma 6'!$B$76</definedName>
    <definedName name="VAS006_D_PletrosDarbuVerte3dalis" localSheetId="3">'Forma 6'!$B$107</definedName>
    <definedName name="VAS006_D_PletrosDarbuVerte3dalis">'Forma 6'!$B$107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6'!$B$77</definedName>
    <definedName name="VAS006_D_PrestizoVerte2dalis">'Forma 6'!$B$77</definedName>
    <definedName name="VAS006_D_PrestizoVerte3dalis" localSheetId="3">'Forma 6'!$B$108</definedName>
    <definedName name="VAS006_D_PrestizoVerte3dalis">'Forma 6'!$B$108</definedName>
    <definedName name="VAS006_D_REGULIUOJAMOTURTO" localSheetId="3">'Forma 6'!$B$86</definedName>
    <definedName name="VAS006_D_REGULIUOJAMOTURTO">'Forma 6'!$B$86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6'!$B$55</definedName>
    <definedName name="VAS006_D_REGULIUOJAMOTURTOISIGIJIMOPagalVerslo">'Forma 6'!$B$55</definedName>
    <definedName name="VAS006_D_Statiniai" localSheetId="3">'Forma 6'!$B$15</definedName>
    <definedName name="VAS006_D_Statiniai">'Forma 6'!$B$15</definedName>
    <definedName name="VAS006_D_Statiniu" localSheetId="3">'Forma 6'!$B$118</definedName>
    <definedName name="VAS006_D_Statiniu">'Forma 6'!$B$118</definedName>
    <definedName name="VAS006_D_TankinimoIrenginiai" localSheetId="3">'Forma 6'!$B$67</definedName>
    <definedName name="VAS006_D_TankinimoIrenginiai">'Forma 6'!$B$67</definedName>
    <definedName name="VAS006_D_TankinimoIrenginiai3dalis" localSheetId="3">'Forma 6'!$B$98</definedName>
    <definedName name="VAS006_D_TankinimoIrenginiai3dalis">'Forma 6'!$B$98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6'!$B$133</definedName>
    <definedName name="VAS006_D_TransportoPriemoniu">'Forma 6'!$B$133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6'!$B$75</definedName>
    <definedName name="VAS006_D_UzDotacijasIsigyto2dalis">'Forma 6'!$B$75</definedName>
    <definedName name="VAS006_D_UzDotacijasIsigyto3dalis" localSheetId="3">'Forma 6'!$B$106</definedName>
    <definedName name="VAS006_D_UzDotacijasIsigyto3dalis">'Forma 6'!$B$106</definedName>
    <definedName name="VAS006_D_VandensGavyboje" localSheetId="3">'Forma 6'!$B$20</definedName>
    <definedName name="VAS006_D_VandensGavyboje">'Forma 6'!$B$20</definedName>
    <definedName name="VAS006_D_VandensGavybojeMetines" localSheetId="3">'Forma 6'!$B$123</definedName>
    <definedName name="VAS006_D_VandensGavybojeMetines">'Forma 6'!$B$123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6'!$B$125</definedName>
    <definedName name="VAS006_D_VandensPakelimoStotyseMetines">'Forma 6'!$B$125</definedName>
    <definedName name="VAS006_D_VandensRuosime" localSheetId="3">'Forma 6'!$B$21</definedName>
    <definedName name="VAS006_D_VandensRuosime">'Forma 6'!$B$21</definedName>
    <definedName name="VAS006_D_VandensRuosimeMetines" localSheetId="3">'Forma 6'!$B$124</definedName>
    <definedName name="VAS006_D_VandensRuosimeMetines">'Forma 6'!$B$124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6'!$B$130</definedName>
    <definedName name="VAS006_D_VandensRuosimoIrenginiuoseMetines">'Forma 6'!$B$130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6'!$B$119</definedName>
    <definedName name="VAS006_D_VandentiekioTinklu">'Forma 6'!$B$119</definedName>
    <definedName name="VAS006_D_Vandenvezes" localSheetId="3">'Forma 6'!$B$31</definedName>
    <definedName name="VAS006_D_Vandenvezes">'Forma 6'!$B$31</definedName>
    <definedName name="VAS006_D_Vandenveziu" localSheetId="3">'Forma 6'!$B$134</definedName>
    <definedName name="VAS006_D_Vandenveziu">'Forma 6'!$B$134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6'!$C$137</definedName>
    <definedName name="VAS006_F_AbonentinesTarnybosTransportoMetines20M">'Forma 6'!$C$137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6'!$C$144</definedName>
    <definedName name="VAS006_F_AbonentuApskaitosPrietaisu20M">'Forma 6'!$C$144</definedName>
    <definedName name="VAS006_F_AnaerobinioApdorojimoIrenginiai20M" localSheetId="3">'Forma 6'!$C$68</definedName>
    <definedName name="VAS006_F_AnaerobinioApdorojimoIrenginiai20M">'Forma 6'!$C$68</definedName>
    <definedName name="VAS006_F_AnaerobinioApdorojimoIrenginiai3dalis20M" localSheetId="3">'Forma 6'!$C$99</definedName>
    <definedName name="VAS006_F_AnaerobinioApdorojimoIrenginiai3dalis20M">'Forma 6'!$C$99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6'!$C$143</definedName>
    <definedName name="VAS006_F_ApskaitosPrietaisu20M">'Forma 6'!$C$143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6'!$C$135</definedName>
    <definedName name="VAS006_F_AsenizaciniuMasinu20M">'Forma 6'!$C$135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6'!$C$80</definedName>
    <definedName name="VAS006_F_AtidetojoMokescioTurto2dalis20M">'Forma 6'!$C$80</definedName>
    <definedName name="VAS006_F_AtidetojoMokescioTurto3dalis20M" localSheetId="3">'Forma 6'!$C$111</definedName>
    <definedName name="VAS006_F_AtidetojoMokescioTurto3dalis20M">'Forma 6'!$C$111</definedName>
    <definedName name="VAS006_F_AtsiskaitomujuGeriamojoVandens20M" localSheetId="3">'Forma 6'!$C$74</definedName>
    <definedName name="VAS006_F_AtsiskaitomujuGeriamojoVandens20M">'Forma 6'!$C$74</definedName>
    <definedName name="VAS006_F_AtsiskaitomujuGeriamojoVandens3dalis20M" localSheetId="3">'Forma 6'!$C$105</definedName>
    <definedName name="VAS006_F_AtsiskaitomujuGeriamojoVandens3dalis20M">'Forma 6'!$C$105</definedName>
    <definedName name="VAS006_F_BiologiniaisIrenginiais20M" localSheetId="3">'Forma 6'!$C$62</definedName>
    <definedName name="VAS006_F_BiologiniaisIrenginiais20M">'Forma 6'!$C$62</definedName>
    <definedName name="VAS006_F_BiologiniaisIrenginiais3dalis20M" localSheetId="3">'Forma 6'!$C$93</definedName>
    <definedName name="VAS006_F_BiologiniaisIrenginiais3dalis20M">'Forma 6'!$C$93</definedName>
    <definedName name="VAS006_F_DenitrifikavimoIrenginiais20M" localSheetId="3">'Forma 6'!$C$63</definedName>
    <definedName name="VAS006_F_DenitrifikavimoIrenginiais20M">'Forma 6'!$C$63</definedName>
    <definedName name="VAS006_F_DenitrifikavimoIrenginiais3dalis20M" localSheetId="3">'Forma 6'!$C$94</definedName>
    <definedName name="VAS006_F_DenitrifikavimoIrenginiais3dalis20M">'Forma 6'!$C$94</definedName>
    <definedName name="VAS006_F_Dumblavezes20M" localSheetId="3">'Forma 6'!$C$33</definedName>
    <definedName name="VAS006_F_Dumblavezes20M">'Forma 6'!$C$33</definedName>
    <definedName name="VAS006_F_Dumblaveziu20M" localSheetId="3">'Forma 6'!$C$136</definedName>
    <definedName name="VAS006_F_Dumblaveziu20M">'Forma 6'!$C$136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6'!$C$128</definedName>
    <definedName name="VAS006_F_DumbloTvarkymeMetines20M">'Forma 6'!$C$128</definedName>
    <definedName name="VAS006_F_DziovinimoIrenginiai20M" localSheetId="3">'Forma 6'!$C$69</definedName>
    <definedName name="VAS006_F_DziovinimoIrenginiai20M">'Forma 6'!$C$69</definedName>
    <definedName name="VAS006_F_DziovinimoIrenginiai3dalis20M" localSheetId="3">'Forma 6'!$C$100</definedName>
    <definedName name="VAS006_F_DziovinimoIrenginiai3dalis20M">'Forma 6'!$C$100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6'!$C$79</definedName>
    <definedName name="VAS006_F_FinansinioTurtoVerte2dalis20M">'Forma 6'!$C$79</definedName>
    <definedName name="VAS006_F_FinansinioTurtoVerte3dalis20M" localSheetId="3">'Forma 6'!$C$110</definedName>
    <definedName name="VAS006_F_FinansinioTurtoVerte3dalis20M">'Forma 6'!$C$110</definedName>
    <definedName name="VAS006_F_GeriamojoVandensGavyba20M" localSheetId="3">'Forma 6'!$C$56</definedName>
    <definedName name="VAS006_F_GeriamojoVandensGavyba20M">'Forma 6'!$C$56</definedName>
    <definedName name="VAS006_F_GeriamojoVandensGavyba3dalis20M" localSheetId="3">'Forma 6'!$C$87</definedName>
    <definedName name="VAS006_F_GeriamojoVandensGavyba3dalis20M">'Forma 6'!$C$87</definedName>
    <definedName name="VAS006_F_GeriamojoVandensPristatymas20M" localSheetId="3">'Forma 6'!$C$58</definedName>
    <definedName name="VAS006_F_GeriamojoVandensPristatymas20M">'Forma 6'!$C$58</definedName>
    <definedName name="VAS006_F_GeriamojoVandensPristatymas3dalis20M" localSheetId="3">'Forma 6'!$C$89</definedName>
    <definedName name="VAS006_F_GeriamojoVandensPristatymas3dalis20M">'Forma 6'!$C$89</definedName>
    <definedName name="VAS006_F_GeriamojoVandensRuosimas20M" localSheetId="3">'Forma 6'!$C$57</definedName>
    <definedName name="VAS006_F_GeriamojoVandensRuosimas20M">'Forma 6'!$C$57</definedName>
    <definedName name="VAS006_F_GeriamojoVandensRuosimas3dalis20M" localSheetId="3">'Forma 6'!$C$88</definedName>
    <definedName name="VAS006_F_GeriamojoVandensRuosimas3dalis20M">'Forma 6'!$C$88</definedName>
    <definedName name="VAS006_F_ILGALAIKIOTURTOBALANSINE20M" localSheetId="3">'Forma 6'!$C$85</definedName>
    <definedName name="VAS006_F_ILGALAIKIOTURTOBALANSINE20M">'Forma 6'!$C$85</definedName>
    <definedName name="VAS006_F_ILGALAIKIOTURTOISIGIJIMO20M" localSheetId="3">'Forma 6'!$C$11</definedName>
    <definedName name="VAS006_F_ILGALAIKIOTURTOISIGIJIMO20M">'Forma 6'!$C$11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6'!$C$82</definedName>
    <definedName name="VAS006_F_IlgalaikioTurtoVertes2dalis20M">'Forma 6'!$C$82</definedName>
    <definedName name="VAS006_F_IlgalaikioTurtoVertes3dalis20M" localSheetId="3">'Forma 6'!$C$113</definedName>
    <definedName name="VAS006_F_IlgalaikioTurtoVertes3dalis20M">'Forma 6'!$C$113</definedName>
    <definedName name="VAS006_F_InfiltraciniaisLaukais20M" localSheetId="3">'Forma 6'!$C$64</definedName>
    <definedName name="VAS006_F_InfiltraciniaisLaukais20M">'Forma 6'!$C$64</definedName>
    <definedName name="VAS006_F_InfiltraciniaisLaukais3dalis20M" localSheetId="3">'Forma 6'!$C$95</definedName>
    <definedName name="VAS006_F_InfiltraciniaisLaukais3dalis20M">'Forma 6'!$C$95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6'!$C$78</definedName>
    <definedName name="VAS006_F_InvesticinioTurtoVerte2dalis20M">'Forma 6'!$C$78</definedName>
    <definedName name="VAS006_F_InvesticinioTurtoVerte3dalis20M" localSheetId="3">'Forma 6'!$C$109</definedName>
    <definedName name="VAS006_F_InvesticinioTurtoVerte3dalis20M">'Forma 6'!$C$109</definedName>
    <definedName name="VAS006_F_IsJu20M" localSheetId="3">'Forma 6'!$C$38</definedName>
    <definedName name="VAS006_F_IsJu20M">'Forma 6'!$C$38</definedName>
    <definedName name="VAS006_F_IsJuApskaitosMetines20M" localSheetId="3">'Forma 6'!$C$141</definedName>
    <definedName name="VAS006_F_IsJuApskaitosMetines20M">'Forma 6'!$C$141</definedName>
    <definedName name="VAS006_F_IsSioSkaiciausDumblo20M" localSheetId="3">'Forma 6'!$C$66</definedName>
    <definedName name="VAS006_F_IsSioSkaiciausDumblo20M">'Forma 6'!$C$66</definedName>
    <definedName name="VAS006_F_IsSioSkaiciausDumblo3dalis20M" localSheetId="3">'Forma 6'!$C$97</definedName>
    <definedName name="VAS006_F_IsSioSkaiciausDumblo3dalis20M">'Forma 6'!$C$97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6'!$C$140</definedName>
    <definedName name="VAS006_F_IsSioSkaiciausGeriamojoMetines20M">'Forma 6'!$C$140</definedName>
    <definedName name="VAS006_F_IsSioSkaiciausMechaniniais2dalis20M" localSheetId="3">'Forma 6'!$C$61</definedName>
    <definedName name="VAS006_F_IsSioSkaiciausMechaniniais2dalis20M">'Forma 6'!$C$61</definedName>
    <definedName name="VAS006_F_IsSioSkaiciausMechaniniais3dalis20M" localSheetId="3">'Forma 6'!$C$92</definedName>
    <definedName name="VAS006_F_IsSioSkaiciausMechaniniais3dalis20M">'Forma 6'!$C$92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6'!$C$122</definedName>
    <definedName name="VAS006_F_IsSioSkaiciausSiurbliu20M">'Forma 6'!$C$122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6'!$C$142</definedName>
    <definedName name="VAS006_F_IvadiniuApskaitosPrietaisu20M">'Forma 6'!$C$142</definedName>
    <definedName name="VAS006_F_KitasDumbloTvarkymo20M" localSheetId="3">'Forma 6'!$C$71</definedName>
    <definedName name="VAS006_F_KitasDumbloTvarkymo20M">'Forma 6'!$C$71</definedName>
    <definedName name="VAS006_F_KitasDumbloTvarkymo3dalis20M" localSheetId="3">'Forma 6'!$C$102</definedName>
    <definedName name="VAS006_F_KitasDumbloTvarkymo3dalis20M">'Forma 6'!$C$102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6'!$C$139</definedName>
    <definedName name="VAS006_F_KitiIrenginiaiPrietaisaiMetines20M">'Forma 6'!$C$139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6'!$C$81</definedName>
    <definedName name="VAS006_F_KitoIlgalaikioTurto2dalis20M">'Forma 6'!$C$81</definedName>
    <definedName name="VAS006_F_KitoIlgalaikioTurto3dalis20M" localSheetId="3">'Forma 6'!$C$112</definedName>
    <definedName name="VAS006_F_KitoIlgalaikioTurto3dalis20M">'Forma 6'!$C$112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6'!$C$132</definedName>
    <definedName name="VAS006_F_KitosDarboMasinosMetines20M">'Forma 6'!$C$132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6'!$C$145</definedName>
    <definedName name="VAS006_F_KituIrenginiuPrietaisuMetines20M">'Forma 6'!$C$145</definedName>
    <definedName name="VAS006_F_KituTransportoPriemoniu20M" localSheetId="3">'Forma 6'!$C$138</definedName>
    <definedName name="VAS006_F_KituTransportoPriemoniu20M">'Forma 6'!$C$138</definedName>
    <definedName name="VAS006_F_KompostavimoIrenginiai20M" localSheetId="3">'Forma 6'!$C$70</definedName>
    <definedName name="VAS006_F_KompostavimoIrenginiai20M">'Forma 6'!$C$70</definedName>
    <definedName name="VAS006_F_KompostavimoIrenginiai3dalis20M" localSheetId="3">'Forma 6'!$C$101</definedName>
    <definedName name="VAS006_F_KompostavimoIrenginiai3dalis20M">'Forma 6'!$C$101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6'!$C$121</definedName>
    <definedName name="VAS006_F_MasinuIrIrengimu20M">'Forma 6'!$C$121</definedName>
    <definedName name="VAS006_F_METINESREGULIUOJAMO20M" localSheetId="3">'Forma 6'!$C$116</definedName>
    <definedName name="VAS006_F_METINESREGULIUOJAMO20M">'Forma 6'!$C$116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6'!$C$83</definedName>
    <definedName name="VAS006_F_NebaigtosStatybosNenaudojamo2dalis20M">'Forma 6'!$C$83</definedName>
    <definedName name="VAS006_F_NebaigtosStatybosNenaudojamo3dalis20M" localSheetId="3">'Forma 6'!$C$114</definedName>
    <definedName name="VAS006_F_NebaigtosStatybosNenaudojamo3dalis20M">'Forma 6'!$C$114</definedName>
    <definedName name="VAS006_F_NematerialausIlgalaikioTurto20M" localSheetId="3">'Forma 6'!$C$146</definedName>
    <definedName name="VAS006_F_NematerialausIlgalaikioTurto20M">'Forma 6'!$C$146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6'!$C$147</definedName>
    <definedName name="VAS006_F_NenaudojamoTurtoNusidevejimas20M">'Forma 6'!$C$147</definedName>
    <definedName name="VAS006_F_NuotekuDumbloTvarkymas20M" localSheetId="3">'Forma 6'!$C$65</definedName>
    <definedName name="VAS006_F_NuotekuDumbloTvarkymas20M">'Forma 6'!$C$65</definedName>
    <definedName name="VAS006_F_NuotekuDumbloTvarkymas3dalis20M" localSheetId="3">'Forma 6'!$C$96</definedName>
    <definedName name="VAS006_F_NuotekuDumbloTvarkymas3dalis20M">'Forma 6'!$C$96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6'!$C$126</definedName>
    <definedName name="VAS006_F_NuotekuSiurblineseMetines20M">'Forma 6'!$C$126</definedName>
    <definedName name="VAS006_F_NuotekuSurinkimas20M" localSheetId="3">'Forma 6'!$C$59</definedName>
    <definedName name="VAS006_F_NuotekuSurinkimas20M">'Forma 6'!$C$59</definedName>
    <definedName name="VAS006_F_NuotekuSurinkimas3dalis20M" localSheetId="3">'Forma 6'!$C$90</definedName>
    <definedName name="VAS006_F_NuotekuSurinkimas3dalis20M">'Forma 6'!$C$90</definedName>
    <definedName name="VAS006_F_NuotekuTinklai20M" localSheetId="3">'Forma 6'!$C$17</definedName>
    <definedName name="VAS006_F_NuotekuTinklai20M">'Forma 6'!$C$17</definedName>
    <definedName name="VAS006_F_NuotekuTinklu20M" localSheetId="3">'Forma 6'!$C$120</definedName>
    <definedName name="VAS006_F_NuotekuTinklu20M">'Forma 6'!$C$120</definedName>
    <definedName name="VAS006_F_NuotekuTransportavimasMobiliosiomis20M" localSheetId="3">'Forma 6'!$C$73</definedName>
    <definedName name="VAS006_F_NuotekuTransportavimasMobiliosiomis20M">'Forma 6'!$C$73</definedName>
    <definedName name="VAS006_F_NuotekuTransportavimasMobiliosiomis3dalis20M" localSheetId="3">'Forma 6'!$C$104</definedName>
    <definedName name="VAS006_F_NuotekuTransportavimasMobiliosiomis3dalis20M">'Forma 6'!$C$104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6'!$C$127</definedName>
    <definedName name="VAS006_F_NuotekuValykloseMetines20M">'Forma 6'!$C$127</definedName>
    <definedName name="VAS006_F_NuotekuValykloseMetinesOrapuciu20M" localSheetId="3">'Forma 6'!$C$131</definedName>
    <definedName name="VAS006_F_NuotekuValykloseMetinesOrapuciu20M">'Forma 6'!$C$131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6'!$C$60</definedName>
    <definedName name="VAS006_F_NuotekuValymas20M">'Forma 6'!$C$60</definedName>
    <definedName name="VAS006_F_NuotekuValymas3dalis20M" localSheetId="3">'Forma 6'!$C$91</definedName>
    <definedName name="VAS006_F_NuotekuValymas3dalis20M">'Forma 6'!$C$91</definedName>
    <definedName name="VAS006_F_Orapuciukompresoriu20M" localSheetId="3">'Forma 6'!$C$129</definedName>
    <definedName name="VAS006_F_Orapuciukompresoriu20M">'Forma 6'!$C$129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6'!$C$53</definedName>
    <definedName name="VAS006_F_PAGALPANAUDAEKSPLOATUOJAMO20M">'Forma 6'!$C$53</definedName>
    <definedName name="VAS006_F_Pastatai20M" localSheetId="3">'Forma 6'!$C$14</definedName>
    <definedName name="VAS006_F_Pastatai20M">'Forma 6'!$C$14</definedName>
    <definedName name="VAS006_F_Pastatu20M" localSheetId="3">'Forma 6'!$C$117</definedName>
    <definedName name="VAS006_F_Pastatu20M">'Forma 6'!$C$117</definedName>
    <definedName name="VAS006_F_PavirsiniuNuotekuTvarkymo20M" localSheetId="3">'Forma 6'!$C$72</definedName>
    <definedName name="VAS006_F_PavirsiniuNuotekuTvarkymo20M">'Forma 6'!$C$72</definedName>
    <definedName name="VAS006_F_PavirsiniuNuotekuTvarkymo3dalis20M" localSheetId="3">'Forma 6'!$C$103</definedName>
    <definedName name="VAS006_F_PavirsiniuNuotekuTvarkymo3dalis20M">'Forma 6'!$C$103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6'!$C$76</definedName>
    <definedName name="VAS006_F_PletrosDarbuVerte2dalis20M">'Forma 6'!$C$76</definedName>
    <definedName name="VAS006_F_PletrosDarbuVerte3dalis20M" localSheetId="3">'Forma 6'!$C$107</definedName>
    <definedName name="VAS006_F_PletrosDarbuVerte3dalis20M">'Forma 6'!$C$107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6'!$C$77</definedName>
    <definedName name="VAS006_F_PrestizoVerte2dalis20M">'Forma 6'!$C$77</definedName>
    <definedName name="VAS006_F_PrestizoVerte3dalis20M" localSheetId="3">'Forma 6'!$C$108</definedName>
    <definedName name="VAS006_F_PrestizoVerte3dalis20M">'Forma 6'!$C$108</definedName>
    <definedName name="VAS006_F_REGULIUOJAMOTURTO20M" localSheetId="3">'Forma 6'!$C$86</definedName>
    <definedName name="VAS006_F_REGULIUOJAMOTURTO20M">'Forma 6'!$C$86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6'!$C$55</definedName>
    <definedName name="VAS006_F_REGULIUOJAMOTURTOISIGIJIMOPagalVerslo20M">'Forma 6'!$C$55</definedName>
    <definedName name="VAS006_F_Statiniai20M" localSheetId="3">'Forma 6'!$C$15</definedName>
    <definedName name="VAS006_F_Statiniai20M">'Forma 6'!$C$15</definedName>
    <definedName name="VAS006_F_Statiniu20M" localSheetId="3">'Forma 6'!$C$118</definedName>
    <definedName name="VAS006_F_Statiniu20M">'Forma 6'!$C$118</definedName>
    <definedName name="VAS006_F_TankinimoIrenginiai20M" localSheetId="3">'Forma 6'!$C$67</definedName>
    <definedName name="VAS006_F_TankinimoIrenginiai20M">'Forma 6'!$C$67</definedName>
    <definedName name="VAS006_F_TankinimoIrenginiai3dalis20M" localSheetId="3">'Forma 6'!$C$98</definedName>
    <definedName name="VAS006_F_TankinimoIrenginiai3dalis20M">'Forma 6'!$C$98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6'!$C$133</definedName>
    <definedName name="VAS006_F_TransportoPriemoniu20M">'Forma 6'!$C$133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6'!$C$75</definedName>
    <definedName name="VAS006_F_UzDotacijasIsigyto2dalis20M">'Forma 6'!$C$75</definedName>
    <definedName name="VAS006_F_UzDotacijasIsigyto3dalis20M" localSheetId="3">'Forma 6'!$C$106</definedName>
    <definedName name="VAS006_F_UzDotacijasIsigyto3dalis20M">'Forma 6'!$C$106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6'!$C$123</definedName>
    <definedName name="VAS006_F_VandensGavybojeMetines20M">'Forma 6'!$C$123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6'!$C$125</definedName>
    <definedName name="VAS006_F_VandensPakelimoStotyseMetines20M">'Forma 6'!$C$125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6'!$C$124</definedName>
    <definedName name="VAS006_F_VandensRuosimeMetines20M">'Forma 6'!$C$124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6'!$C$130</definedName>
    <definedName name="VAS006_F_VandensRuosimoIrenginiuoseMetines20M">'Forma 6'!$C$130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6'!$C$119</definedName>
    <definedName name="VAS006_F_VandentiekioTinklu20M">'Forma 6'!$C$119</definedName>
    <definedName name="VAS006_F_Vandenvezes20M" localSheetId="3">'Forma 6'!$C$31</definedName>
    <definedName name="VAS006_F_Vandenvezes20M">'Forma 6'!$C$31</definedName>
    <definedName name="VAS006_F_Vandenveziu20M" localSheetId="3">'Forma 6'!$C$134</definedName>
    <definedName name="VAS006_F_Vandenveziu20M">'Forma 6'!$C$134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10'!$B$27</definedName>
    <definedName name="VAS010_D_AtsiskaitomujuApskaitosPrietaisu">'Forma 10'!$B$27</definedName>
    <definedName name="VAS010_D_BendrojojeadmininstracinejeVeikloje" localSheetId="13">'Forma 10'!$B$26</definedName>
    <definedName name="VAS010_D_BendrojojeadmininstracinejeVeikloje">'Forma 10'!$B$26</definedName>
    <definedName name="VAS010_D_BiologinioSuMechaniniu" localSheetId="13">'Forma 10'!$B$19</definedName>
    <definedName name="VAS010_D_BiologinioSuMechaniniu">'Forma 10'!$B$19</definedName>
    <definedName name="VAS010_D_DenitrifikacinioSuBiologiniu" localSheetId="13">'Forma 10'!$B$20</definedName>
    <definedName name="VAS010_D_DenitrifikacinioSuBiologiniu">'Forma 10'!$B$20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KitojeReguliuojamojeIr" localSheetId="13">'Forma 10'!$B$28</definedName>
    <definedName name="VAS010_D_KitojeReguliuojamojeIr">'Forma 10'!$B$28</definedName>
    <definedName name="VAS010_D_MechaninioNuotekuValymo" localSheetId="13">'Forma 10'!$B$18</definedName>
    <definedName name="VAS010_D_MechaninioNuotekuValymo">'Forma 10'!$B$18</definedName>
    <definedName name="VAS010_D_NetiesioginejeVeikloje" localSheetId="13">'Forma 10'!$B$25</definedName>
    <definedName name="VAS010_D_NetiesioginejeVeikloje">'Forma 10'!$B$25</definedName>
    <definedName name="VAS010_D_NuotekuDumbloTvarkymo" localSheetId="13">'Forma 10'!$B$21</definedName>
    <definedName name="VAS010_D_NuotekuDumbloTvarkymo">'Forma 10'!$B$21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10'!$B$23</definedName>
    <definedName name="VAS010_D_PavirsiniuNuotekuSurinkimo">'Forma 10'!$B$23</definedName>
    <definedName name="VAS010_D_PavirsiniuNuotekuTvarkymo" localSheetId="13">'Forma 10'!$B$22</definedName>
    <definedName name="VAS010_D_PavirsiniuNuotekuTvarkymo">'Forma 10'!$B$22</definedName>
    <definedName name="VAS010_D_PavirsiniuNuotekuValymo" localSheetId="13">'Forma 10'!$B$24</definedName>
    <definedName name="VAS010_D_PavirsiniuNuotekuValymo">'Forma 10'!$B$24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10'!$D$27</definedName>
    <definedName name="VAS010_F_AtsiskaitomujuApskaitosPrietaisu20M">'Forma 10'!$D$27</definedName>
    <definedName name="VAS010_F_BendrojojeadmininstracinejeVeikloje20M" localSheetId="13">'Forma 10'!$D$26</definedName>
    <definedName name="VAS010_F_BendrojojeadmininstracinejeVeikloje20M">'Forma 10'!$D$26</definedName>
    <definedName name="VAS010_F_BiologinioSuMechaniniu20M" localSheetId="13">'Forma 10'!$D$19</definedName>
    <definedName name="VAS010_F_BiologinioSuMechaniniu20M">'Forma 10'!$D$19</definedName>
    <definedName name="VAS010_F_DenitrifikacinioSuBiologiniu20M" localSheetId="13">'Forma 10'!$D$20</definedName>
    <definedName name="VAS010_F_DenitrifikacinioSuBiologiniu20M">'Forma 10'!$D$20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KitojeReguliuojamojeIr20M" localSheetId="13">'Forma 10'!$D$28</definedName>
    <definedName name="VAS010_F_KitojeReguliuojamojeIr20M">'Forma 10'!$D$28</definedName>
    <definedName name="VAS010_F_MechaninioNuotekuValymo20M" localSheetId="13">'Forma 10'!$D$18</definedName>
    <definedName name="VAS010_F_MechaninioNuotekuValymo20M">'Forma 10'!$D$18</definedName>
    <definedName name="VAS010_F_NetiesioginejeVeikloje20M" localSheetId="13">'Forma 10'!$D$25</definedName>
    <definedName name="VAS010_F_NetiesioginejeVeikloje20M">'Forma 10'!$D$25</definedName>
    <definedName name="VAS010_F_NuotekuDumbloTvarkymo20M" localSheetId="13">'Forma 10'!$D$21</definedName>
    <definedName name="VAS010_F_NuotekuDumbloTvarkymo20M">'Forma 10'!$D$21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10'!$D$23</definedName>
    <definedName name="VAS010_F_PavirsiniuNuotekuSurinkimo20M">'Forma 10'!$D$23</definedName>
    <definedName name="VAS010_F_PavirsiniuNuotekuTvarkymo20M" localSheetId="13">'Forma 10'!$D$22</definedName>
    <definedName name="VAS010_F_PavirsiniuNuotekuTvarkymo20M">'Forma 10'!$D$22</definedName>
    <definedName name="VAS010_F_PavirsiniuNuotekuValymo20M" localSheetId="13">'Forma 10'!$D$24</definedName>
    <definedName name="VAS010_F_PavirsiniuNuotekuValymo20M">'Forma 10'!$D$24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11'!$B$31</definedName>
    <definedName name="VAS011_D_DarboSaugosSanaudos">'Forma 11'!$B$31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11'!$B$32</definedName>
    <definedName name="VAS011_D_KanceliarinesPastoSanaudos">'Forma 11'!$B$32</definedName>
    <definedName name="VAS011_D_KitosSanaudos" localSheetId="7">'Forma 11'!$B$29</definedName>
    <definedName name="VAS011_D_KitosSanaudos">'Forma 11'!$B$29</definedName>
    <definedName name="VAS011_D_KitosSanaudos1" localSheetId="7">'Forma 11'!$B$33</definedName>
    <definedName name="VAS011_D_KitosSanaudos1">'Forma 11'!$B$33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NetiesioginiuSanauduPaskirstymo" localSheetId="7">'Forma 11'!$B$34</definedName>
    <definedName name="VAS011_D_NetiesioginiuSanauduPaskirstymo">'Forma 11'!$B$34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11'!$B$30</definedName>
    <definedName name="VAS011_D_PersonaloMokymoSanaudos">'Forma 11'!$B$30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11'!$B$35</definedName>
    <definedName name="VAS011_D_Sanaudos1">'Forma 11'!$B$35</definedName>
    <definedName name="VAS011_D_Sanaudos10" localSheetId="7">'Forma 11'!$B$44</definedName>
    <definedName name="VAS011_D_Sanaudos10">'Forma 11'!$B$44</definedName>
    <definedName name="VAS011_D_Sanaudos11" localSheetId="7">'Forma 11'!$B$45</definedName>
    <definedName name="VAS011_D_Sanaudos11">'Forma 11'!$B$45</definedName>
    <definedName name="VAS011_D_Sanaudos12" localSheetId="7">'Forma 11'!$B$46</definedName>
    <definedName name="VAS011_D_Sanaudos12">'Forma 11'!$B$46</definedName>
    <definedName name="VAS011_D_Sanaudos13" localSheetId="7">'Forma 11'!$B$47</definedName>
    <definedName name="VAS011_D_Sanaudos13">'Forma 11'!$B$47</definedName>
    <definedName name="VAS011_D_Sanaudos14" localSheetId="7">'Forma 11'!$B$48</definedName>
    <definedName name="VAS011_D_Sanaudos14">'Forma 11'!$B$48</definedName>
    <definedName name="VAS011_D_Sanaudos15" localSheetId="7">'Forma 11'!$B$49</definedName>
    <definedName name="VAS011_D_Sanaudos15">'Forma 11'!$B$49</definedName>
    <definedName name="VAS011_D_Sanaudos16" localSheetId="7">'Forma 11'!$B$50</definedName>
    <definedName name="VAS011_D_Sanaudos16">'Forma 11'!$B$50</definedName>
    <definedName name="VAS011_D_Sanaudos17" localSheetId="7">'Forma 11'!$B$51</definedName>
    <definedName name="VAS011_D_Sanaudos17">'Forma 11'!$B$51</definedName>
    <definedName name="VAS011_D_Sanaudos2" localSheetId="7">'Forma 11'!$B$36</definedName>
    <definedName name="VAS011_D_Sanaudos2">'Forma 11'!$B$36</definedName>
    <definedName name="VAS011_D_Sanaudos3" localSheetId="7">'Forma 11'!$B$37</definedName>
    <definedName name="VAS011_D_Sanaudos3">'Forma 11'!$B$37</definedName>
    <definedName name="VAS011_D_Sanaudos4" localSheetId="7">'Forma 11'!$B$38</definedName>
    <definedName name="VAS011_D_Sanaudos4">'Forma 11'!$B$38</definedName>
    <definedName name="VAS011_D_Sanaudos5" localSheetId="7">'Forma 11'!$B$39</definedName>
    <definedName name="VAS011_D_Sanaudos5">'Forma 11'!$B$39</definedName>
    <definedName name="VAS011_D_Sanaudos6" localSheetId="7">'Forma 11'!$B$40</definedName>
    <definedName name="VAS011_D_Sanaudos6">'Forma 11'!$B$40</definedName>
    <definedName name="VAS011_D_Sanaudos7" localSheetId="7">'Forma 11'!$B$41</definedName>
    <definedName name="VAS011_D_Sanaudos7">'Forma 11'!$B$41</definedName>
    <definedName name="VAS011_D_Sanaudos8" localSheetId="7">'Forma 11'!$B$42</definedName>
    <definedName name="VAS011_D_Sanaudos8">'Forma 11'!$B$42</definedName>
    <definedName name="VAS011_D_Sanaudos9" localSheetId="7">'Forma 11'!$B$43</definedName>
    <definedName name="VAS011_D_Sanaudos9">'Forma 11'!$B$43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11'!$F$31</definedName>
    <definedName name="VAS011_F_DarboSaugosSanaudosIAtsiskaitomujuApskaitos">'Forma 11'!$F$31</definedName>
    <definedName name="VAS011_F_DarboSaugosSanaudosII1gavyba" localSheetId="7">'Forma 11'!$G$31</definedName>
    <definedName name="VAS011_F_DarboSaugosSanaudosII1gavyba">'Forma 11'!$G$31</definedName>
    <definedName name="VAS011_F_DarboSaugosSanaudosII2ruosimas" localSheetId="7">'Forma 11'!$H$31</definedName>
    <definedName name="VAS011_F_DarboSaugosSanaudosII2ruosimas">'Forma 11'!$H$31</definedName>
    <definedName name="VAS011_F_DarboSaugosSanaudosII3pristatymas" localSheetId="7">'Forma 11'!$I$31</definedName>
    <definedName name="VAS011_F_DarboSaugosSanaudosII3pristatymas">'Forma 11'!$I$31</definedName>
    <definedName name="VAS011_F_DarboSaugosSanaudosIII1surinkimas" localSheetId="7">'Forma 11'!$J$31</definedName>
    <definedName name="VAS011_F_DarboSaugosSanaudosIII1surinkimas">'Forma 11'!$J$31</definedName>
    <definedName name="VAS011_F_DarboSaugosSanaudosIII2valymas" localSheetId="7">'Forma 11'!$K$31</definedName>
    <definedName name="VAS011_F_DarboSaugosSanaudosIII2valymas">'Forma 11'!$K$31</definedName>
    <definedName name="VAS011_F_DarboSaugosSanaudosIII3nuotekuDumblo" localSheetId="7">'Forma 11'!$L$31</definedName>
    <definedName name="VAS011_F_DarboSaugosSanaudosIII3nuotekuDumblo">'Forma 11'!$L$31</definedName>
    <definedName name="VAS011_F_DarboSaugosSanaudosIVPavirsiniuNuoteku" localSheetId="7">'Forma 11'!$M$31</definedName>
    <definedName name="VAS011_F_DarboSaugosSanaudosIVPavirsiniuNuoteku">'Forma 11'!$M$31</definedName>
    <definedName name="VAS011_F_DarboSaugosSanaudosVIIKitosVeiklos" localSheetId="7">'Forma 11'!$P$31</definedName>
    <definedName name="VAS011_F_DarboSaugosSanaudosVIIKitosVeiklos">'Forma 11'!$P$31</definedName>
    <definedName name="VAS011_F_DarboSaugosSanaudosVIKitosReguliuojamos" localSheetId="7">'Forma 11'!$O$31</definedName>
    <definedName name="VAS011_F_DarboSaugosSanaudosVIKitosReguliuojamos">'Forma 11'!$O$31</definedName>
    <definedName name="VAS011_F_DarboSaugosSanaudosVISO" localSheetId="7">'Forma 11'!$D$31</definedName>
    <definedName name="VAS011_F_DarboSaugosSanaudosVISO">'Forma 11'!$D$31</definedName>
    <definedName name="VAS011_F_DarboSaugosSanaudosVISOSVANDENTVARKOSSANAUDOS" localSheetId="7">'Forma 11'!$E$31</definedName>
    <definedName name="VAS011_F_DarboSaugosSanaudosVISOSVANDENTVARKOSSANAUDOS">'Forma 11'!$E$31</definedName>
    <definedName name="VAS011_F_DarboSaugosSanaudosVNuotekuTransportavimas" localSheetId="7">'Forma 11'!$N$31</definedName>
    <definedName name="VAS011_F_DarboSaugosSanaudosVNuotekuTransportavimas">'Forma 11'!$N$31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11'!$F$32</definedName>
    <definedName name="VAS011_F_KanceliarinesPastoSanaudosIAtsiskaitomujuApskaitos">'Forma 11'!$F$32</definedName>
    <definedName name="VAS011_F_KanceliarinesPastoSanaudosII1gavyba" localSheetId="7">'Forma 11'!$G$32</definedName>
    <definedName name="VAS011_F_KanceliarinesPastoSanaudosII1gavyba">'Forma 11'!$G$32</definedName>
    <definedName name="VAS011_F_KanceliarinesPastoSanaudosII2ruosimas" localSheetId="7">'Forma 11'!$H$32</definedName>
    <definedName name="VAS011_F_KanceliarinesPastoSanaudosII2ruosimas">'Forma 11'!$H$32</definedName>
    <definedName name="VAS011_F_KanceliarinesPastoSanaudosII3pristatymas" localSheetId="7">'Forma 11'!$I$32</definedName>
    <definedName name="VAS011_F_KanceliarinesPastoSanaudosII3pristatymas">'Forma 11'!$I$32</definedName>
    <definedName name="VAS011_F_KanceliarinesPastoSanaudosIII1surinkimas" localSheetId="7">'Forma 11'!$J$32</definedName>
    <definedName name="VAS011_F_KanceliarinesPastoSanaudosIII1surinkimas">'Forma 11'!$J$32</definedName>
    <definedName name="VAS011_F_KanceliarinesPastoSanaudosIII2valymas" localSheetId="7">'Forma 11'!$K$32</definedName>
    <definedName name="VAS011_F_KanceliarinesPastoSanaudosIII2valymas">'Forma 11'!$K$32</definedName>
    <definedName name="VAS011_F_KanceliarinesPastoSanaudosIII3nuotekuDumblo" localSheetId="7">'Forma 11'!$L$32</definedName>
    <definedName name="VAS011_F_KanceliarinesPastoSanaudosIII3nuotekuDumblo">'Forma 11'!$L$32</definedName>
    <definedName name="VAS011_F_KanceliarinesPastoSanaudosIVPavirsiniuNuoteku" localSheetId="7">'Forma 11'!$M$32</definedName>
    <definedName name="VAS011_F_KanceliarinesPastoSanaudosIVPavirsiniuNuoteku">'Forma 11'!$M$32</definedName>
    <definedName name="VAS011_F_KanceliarinesPastoSanaudosVIIKitosVeiklos" localSheetId="7">'Forma 11'!$P$32</definedName>
    <definedName name="VAS011_F_KanceliarinesPastoSanaudosVIIKitosVeiklos">'Forma 11'!$P$32</definedName>
    <definedName name="VAS011_F_KanceliarinesPastoSanaudosVIKitosReguliuojamos" localSheetId="7">'Forma 11'!$O$32</definedName>
    <definedName name="VAS011_F_KanceliarinesPastoSanaudosVIKitosReguliuojamos">'Forma 11'!$O$32</definedName>
    <definedName name="VAS011_F_KanceliarinesPastoSanaudosVISO" localSheetId="7">'Forma 11'!$D$32</definedName>
    <definedName name="VAS011_F_KanceliarinesPastoSanaudosVISO">'Forma 11'!$D$32</definedName>
    <definedName name="VAS011_F_KanceliarinesPastoSanaudosVISOSVANDENTVARKOSSANAUDOS" localSheetId="7">'Forma 11'!$E$32</definedName>
    <definedName name="VAS011_F_KanceliarinesPastoSanaudosVISOSVANDENTVARKOSSANAUDOS">'Forma 11'!$E$32</definedName>
    <definedName name="VAS011_F_KanceliarinesPastoSanaudosVNuotekuTransportavimas" localSheetId="7">'Forma 11'!$N$32</definedName>
    <definedName name="VAS011_F_KanceliarinesPastoSanaudosVNuotekuTransportavimas">'Forma 11'!$N$32</definedName>
    <definedName name="VAS011_F_KitosSanaudos1IAtsiskaitomujuApskaitos" localSheetId="7">'Forma 11'!$F$33</definedName>
    <definedName name="VAS011_F_KitosSanaudos1IAtsiskaitomujuApskaitos">'Forma 11'!$F$33</definedName>
    <definedName name="VAS011_F_KitosSanaudos1II1gavyba" localSheetId="7">'Forma 11'!$G$33</definedName>
    <definedName name="VAS011_F_KitosSanaudos1II1gavyba">'Forma 11'!$G$33</definedName>
    <definedName name="VAS011_F_KitosSanaudos1II2ruosimas" localSheetId="7">'Forma 11'!$H$33</definedName>
    <definedName name="VAS011_F_KitosSanaudos1II2ruosimas">'Forma 11'!$H$33</definedName>
    <definedName name="VAS011_F_KitosSanaudos1II3pristatymas" localSheetId="7">'Forma 11'!$I$33</definedName>
    <definedName name="VAS011_F_KitosSanaudos1II3pristatymas">'Forma 11'!$I$33</definedName>
    <definedName name="VAS011_F_KitosSanaudos1III1surinkimas" localSheetId="7">'Forma 11'!$J$33</definedName>
    <definedName name="VAS011_F_KitosSanaudos1III1surinkimas">'Forma 11'!$J$33</definedName>
    <definedName name="VAS011_F_KitosSanaudos1III2valymas" localSheetId="7">'Forma 11'!$K$33</definedName>
    <definedName name="VAS011_F_KitosSanaudos1III2valymas">'Forma 11'!$K$33</definedName>
    <definedName name="VAS011_F_KitosSanaudos1III3nuotekuDumblo" localSheetId="7">'Forma 11'!$L$33</definedName>
    <definedName name="VAS011_F_KitosSanaudos1III3nuotekuDumblo">'Forma 11'!$L$33</definedName>
    <definedName name="VAS011_F_KitosSanaudos1IVPavirsiniuNuoteku" localSheetId="7">'Forma 11'!$M$33</definedName>
    <definedName name="VAS011_F_KitosSanaudos1IVPavirsiniuNuoteku">'Forma 11'!$M$33</definedName>
    <definedName name="VAS011_F_KitosSanaudos1VIIKitosVeiklos" localSheetId="7">'Forma 11'!$P$33</definedName>
    <definedName name="VAS011_F_KitosSanaudos1VIIKitosVeiklos">'Forma 11'!$P$33</definedName>
    <definedName name="VAS011_F_KitosSanaudos1VIKitosReguliuojamos" localSheetId="7">'Forma 11'!$O$33</definedName>
    <definedName name="VAS011_F_KitosSanaudos1VIKitosReguliuojamos">'Forma 11'!$O$33</definedName>
    <definedName name="VAS011_F_KitosSanaudos1VISO" localSheetId="7">'Forma 11'!$D$33</definedName>
    <definedName name="VAS011_F_KitosSanaudos1VISO">'Forma 11'!$D$33</definedName>
    <definedName name="VAS011_F_KitosSanaudos1VISOSVANDENTVARKOSSANAUDOS" localSheetId="7">'Forma 11'!$E$33</definedName>
    <definedName name="VAS011_F_KitosSanaudos1VISOSVANDENTVARKOSSANAUDOS">'Forma 11'!$E$33</definedName>
    <definedName name="VAS011_F_KitosSanaudos1VNuotekuTransportavimas" localSheetId="7">'Forma 11'!$N$33</definedName>
    <definedName name="VAS011_F_KitosSanaudos1VNuotekuTransportavimas">'Forma 11'!$N$33</definedName>
    <definedName name="VAS011_F_KitosSanaudosIAtsiskaitomujuApskaitos" localSheetId="7">'Forma 11'!$F$29</definedName>
    <definedName name="VAS011_F_KitosSanaudosIAtsiskaitomujuApskaitos">'Forma 11'!$F$29</definedName>
    <definedName name="VAS011_F_KitosSanaudosII1gavyba" localSheetId="7">'Forma 11'!$G$29</definedName>
    <definedName name="VAS011_F_KitosSanaudosII1gavyba">'Forma 11'!$G$29</definedName>
    <definedName name="VAS011_F_KitosSanaudosII2ruosimas" localSheetId="7">'Forma 11'!$H$29</definedName>
    <definedName name="VAS011_F_KitosSanaudosII2ruosimas">'Forma 11'!$H$29</definedName>
    <definedName name="VAS011_F_KitosSanaudosII3pristatymas" localSheetId="7">'Forma 11'!$I$29</definedName>
    <definedName name="VAS011_F_KitosSanaudosII3pristatymas">'Forma 11'!$I$29</definedName>
    <definedName name="VAS011_F_KitosSanaudosIII1surinkimas" localSheetId="7">'Forma 11'!$J$29</definedName>
    <definedName name="VAS011_F_KitosSanaudosIII1surinkimas">'Forma 11'!$J$29</definedName>
    <definedName name="VAS011_F_KitosSanaudosIII2valymas" localSheetId="7">'Forma 11'!$K$29</definedName>
    <definedName name="VAS011_F_KitosSanaudosIII2valymas">'Forma 11'!$K$29</definedName>
    <definedName name="VAS011_F_KitosSanaudosIII3nuotekuDumblo" localSheetId="7">'Forma 11'!$L$29</definedName>
    <definedName name="VAS011_F_KitosSanaudosIII3nuotekuDumblo">'Forma 11'!$L$29</definedName>
    <definedName name="VAS011_F_KitosSanaudosIVPavirsiniuNuoteku" localSheetId="7">'Forma 11'!$M$29</definedName>
    <definedName name="VAS011_F_KitosSanaudosIVPavirsiniuNuoteku">'Forma 11'!$M$29</definedName>
    <definedName name="VAS011_F_KitosSanaudosVIIKitosVeiklos" localSheetId="7">'Forma 11'!$P$29</definedName>
    <definedName name="VAS011_F_KitosSanaudosVIIKitosVeiklos">'Forma 11'!$P$29</definedName>
    <definedName name="VAS011_F_KitosSanaudosVIKitosReguliuojamos" localSheetId="7">'Forma 11'!$O$29</definedName>
    <definedName name="VAS011_F_KitosSanaudosVIKitosReguliuojamos">'Forma 11'!$O$29</definedName>
    <definedName name="VAS011_F_KitosSanaudosVISO" localSheetId="7">'Forma 11'!$D$29</definedName>
    <definedName name="VAS011_F_KitosSanaudosVISO">'Forma 11'!$D$29</definedName>
    <definedName name="VAS011_F_KitosSanaudosVISOSVANDENTVARKOSSANAUDOS" localSheetId="7">'Forma 11'!$E$29</definedName>
    <definedName name="VAS011_F_KitosSanaudosVISOSVANDENTVARKOSSANAUDOS">'Forma 11'!$E$29</definedName>
    <definedName name="VAS011_F_KitosSanaudosVNuotekuTransportavimas" localSheetId="7">'Forma 11'!$N$29</definedName>
    <definedName name="VAS011_F_KitosSanaudosVNuotekuTransportavimas">'Forma 11'!$N$29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11'!$F$30</definedName>
    <definedName name="VAS011_F_PersonaloMokymoSanaudosIAtsiskaitomujuApskaitos">'Forma 11'!$F$30</definedName>
    <definedName name="VAS011_F_PersonaloMokymoSanaudosII1gavyba" localSheetId="7">'Forma 11'!$G$30</definedName>
    <definedName name="VAS011_F_PersonaloMokymoSanaudosII1gavyba">'Forma 11'!$G$30</definedName>
    <definedName name="VAS011_F_PersonaloMokymoSanaudosII2ruosimas" localSheetId="7">'Forma 11'!$H$30</definedName>
    <definedName name="VAS011_F_PersonaloMokymoSanaudosII2ruosimas">'Forma 11'!$H$30</definedName>
    <definedName name="VAS011_F_PersonaloMokymoSanaudosII3pristatymas" localSheetId="7">'Forma 11'!$I$30</definedName>
    <definedName name="VAS011_F_PersonaloMokymoSanaudosII3pristatymas">'Forma 11'!$I$30</definedName>
    <definedName name="VAS011_F_PersonaloMokymoSanaudosIII1surinkimas" localSheetId="7">'Forma 11'!$J$30</definedName>
    <definedName name="VAS011_F_PersonaloMokymoSanaudosIII1surinkimas">'Forma 11'!$J$30</definedName>
    <definedName name="VAS011_F_PersonaloMokymoSanaudosIII2valymas" localSheetId="7">'Forma 11'!$K$30</definedName>
    <definedName name="VAS011_F_PersonaloMokymoSanaudosIII2valymas">'Forma 11'!$K$30</definedName>
    <definedName name="VAS011_F_PersonaloMokymoSanaudosIII3nuotekuDumblo" localSheetId="7">'Forma 11'!$L$30</definedName>
    <definedName name="VAS011_F_PersonaloMokymoSanaudosIII3nuotekuDumblo">'Forma 11'!$L$30</definedName>
    <definedName name="VAS011_F_PersonaloMokymoSanaudosIVPavirsiniuNuoteku" localSheetId="7">'Forma 11'!$M$30</definedName>
    <definedName name="VAS011_F_PersonaloMokymoSanaudosIVPavirsiniuNuoteku">'Forma 11'!$M$30</definedName>
    <definedName name="VAS011_F_PersonaloMokymoSanaudosVIIKitosVeiklos" localSheetId="7">'Forma 11'!$P$30</definedName>
    <definedName name="VAS011_F_PersonaloMokymoSanaudosVIIKitosVeiklos">'Forma 11'!$P$30</definedName>
    <definedName name="VAS011_F_PersonaloMokymoSanaudosVIKitosReguliuojamos" localSheetId="7">'Forma 11'!$O$30</definedName>
    <definedName name="VAS011_F_PersonaloMokymoSanaudosVIKitosReguliuojamos">'Forma 11'!$O$30</definedName>
    <definedName name="VAS011_F_PersonaloMokymoSanaudosVISO" localSheetId="7">'Forma 11'!$D$30</definedName>
    <definedName name="VAS011_F_PersonaloMokymoSanaudosVISO">'Forma 11'!$D$30</definedName>
    <definedName name="VAS011_F_PersonaloMokymoSanaudosVISOSVANDENTVARKOSSANAUDOS" localSheetId="7">'Forma 11'!$E$30</definedName>
    <definedName name="VAS011_F_PersonaloMokymoSanaudosVISOSVANDENTVARKOSSANAUDOS">'Forma 11'!$E$30</definedName>
    <definedName name="VAS011_F_PersonaloMokymoSanaudosVNuotekuTransportavimas" localSheetId="7">'Forma 11'!$N$30</definedName>
    <definedName name="VAS011_F_PersonaloMokymoSanaudosVNuotekuTransportavimas">'Forma 11'!$N$30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11'!$F$44</definedName>
    <definedName name="VAS011_F_Sanaudos10IAtsiskaitomujuApskaitos">'Forma 11'!$F$44</definedName>
    <definedName name="VAS011_F_Sanaudos10II1gavyba" localSheetId="7">'Forma 11'!$G$44</definedName>
    <definedName name="VAS011_F_Sanaudos10II1gavyba">'Forma 11'!$G$44</definedName>
    <definedName name="VAS011_F_Sanaudos10II2ruosimas" localSheetId="7">'Forma 11'!$H$44</definedName>
    <definedName name="VAS011_F_Sanaudos10II2ruosimas">'Forma 11'!$H$44</definedName>
    <definedName name="VAS011_F_Sanaudos10II3pristatymas" localSheetId="7">'Forma 11'!$I$44</definedName>
    <definedName name="VAS011_F_Sanaudos10II3pristatymas">'Forma 11'!$I$44</definedName>
    <definedName name="VAS011_F_Sanaudos10III1surinkimas" localSheetId="7">'Forma 11'!$J$44</definedName>
    <definedName name="VAS011_F_Sanaudos10III1surinkimas">'Forma 11'!$J$44</definedName>
    <definedName name="VAS011_F_Sanaudos10III2valymas" localSheetId="7">'Forma 11'!$K$44</definedName>
    <definedName name="VAS011_F_Sanaudos10III2valymas">'Forma 11'!$K$44</definedName>
    <definedName name="VAS011_F_Sanaudos10III3nuotekuDumblo" localSheetId="7">'Forma 11'!$L$44</definedName>
    <definedName name="VAS011_F_Sanaudos10III3nuotekuDumblo">'Forma 11'!$L$44</definedName>
    <definedName name="VAS011_F_Sanaudos10IVPavirsiniuNuoteku" localSheetId="7">'Forma 11'!$M$44</definedName>
    <definedName name="VAS011_F_Sanaudos10IVPavirsiniuNuoteku">'Forma 11'!$M$44</definedName>
    <definedName name="VAS011_F_Sanaudos10VIIKitosVeiklos" localSheetId="7">'Forma 11'!$P$44</definedName>
    <definedName name="VAS011_F_Sanaudos10VIIKitosVeiklos">'Forma 11'!$P$44</definedName>
    <definedName name="VAS011_F_Sanaudos10VIKitosReguliuojamos" localSheetId="7">'Forma 11'!$O$44</definedName>
    <definedName name="VAS011_F_Sanaudos10VIKitosReguliuojamos">'Forma 11'!$O$44</definedName>
    <definedName name="VAS011_F_Sanaudos10VISO" localSheetId="7">'Forma 11'!$D$44</definedName>
    <definedName name="VAS011_F_Sanaudos10VISO">'Forma 11'!$D$44</definedName>
    <definedName name="VAS011_F_Sanaudos10VISOSVANDENTVARKOSSANAUDOS" localSheetId="7">'Forma 11'!$E$44</definedName>
    <definedName name="VAS011_F_Sanaudos10VISOSVANDENTVARKOSSANAUDOS">'Forma 11'!$E$44</definedName>
    <definedName name="VAS011_F_Sanaudos10VNuotekuTransportavimas" localSheetId="7">'Forma 11'!$N$44</definedName>
    <definedName name="VAS011_F_Sanaudos10VNuotekuTransportavimas">'Forma 11'!$N$44</definedName>
    <definedName name="VAS011_F_Sanaudos11IAtsiskaitomujuApskaitos" localSheetId="7">'Forma 11'!$F$45</definedName>
    <definedName name="VAS011_F_Sanaudos11IAtsiskaitomujuApskaitos">'Forma 11'!$F$45</definedName>
    <definedName name="VAS011_F_Sanaudos11II1gavyba" localSheetId="7">'Forma 11'!$G$45</definedName>
    <definedName name="VAS011_F_Sanaudos11II1gavyba">'Forma 11'!$G$45</definedName>
    <definedName name="VAS011_F_Sanaudos11II2ruosimas" localSheetId="7">'Forma 11'!$H$45</definedName>
    <definedName name="VAS011_F_Sanaudos11II2ruosimas">'Forma 11'!$H$45</definedName>
    <definedName name="VAS011_F_Sanaudos11II3pristatymas" localSheetId="7">'Forma 11'!$I$45</definedName>
    <definedName name="VAS011_F_Sanaudos11II3pristatymas">'Forma 11'!$I$45</definedName>
    <definedName name="VAS011_F_Sanaudos11III1surinkimas" localSheetId="7">'Forma 11'!$J$45</definedName>
    <definedName name="VAS011_F_Sanaudos11III1surinkimas">'Forma 11'!$J$45</definedName>
    <definedName name="VAS011_F_Sanaudos11III2valymas" localSheetId="7">'Forma 11'!$K$45</definedName>
    <definedName name="VAS011_F_Sanaudos11III2valymas">'Forma 11'!$K$45</definedName>
    <definedName name="VAS011_F_Sanaudos11III3nuotekuDumblo" localSheetId="7">'Forma 11'!$L$45</definedName>
    <definedName name="VAS011_F_Sanaudos11III3nuotekuDumblo">'Forma 11'!$L$45</definedName>
    <definedName name="VAS011_F_Sanaudos11IVPavirsiniuNuoteku" localSheetId="7">'Forma 11'!$M$45</definedName>
    <definedName name="VAS011_F_Sanaudos11IVPavirsiniuNuoteku">'Forma 11'!$M$45</definedName>
    <definedName name="VAS011_F_Sanaudos11VIIKitosVeiklos" localSheetId="7">'Forma 11'!$P$45</definedName>
    <definedName name="VAS011_F_Sanaudos11VIIKitosVeiklos">'Forma 11'!$P$45</definedName>
    <definedName name="VAS011_F_Sanaudos11VIKitosReguliuojamos" localSheetId="7">'Forma 11'!$O$45</definedName>
    <definedName name="VAS011_F_Sanaudos11VIKitosReguliuojamos">'Forma 11'!$O$45</definedName>
    <definedName name="VAS011_F_Sanaudos11VISO" localSheetId="7">'Forma 11'!$D$45</definedName>
    <definedName name="VAS011_F_Sanaudos11VISO">'Forma 11'!$D$45</definedName>
    <definedName name="VAS011_F_Sanaudos11VISOSVANDENTVARKOSSANAUDOS" localSheetId="7">'Forma 11'!$E$45</definedName>
    <definedName name="VAS011_F_Sanaudos11VISOSVANDENTVARKOSSANAUDOS">'Forma 11'!$E$45</definedName>
    <definedName name="VAS011_F_Sanaudos11VNuotekuTransportavimas" localSheetId="7">'Forma 11'!$N$45</definedName>
    <definedName name="VAS011_F_Sanaudos11VNuotekuTransportavimas">'Forma 11'!$N$45</definedName>
    <definedName name="VAS011_F_Sanaudos12IAtsiskaitomujuApskaitos" localSheetId="7">'Forma 11'!$F$46</definedName>
    <definedName name="VAS011_F_Sanaudos12IAtsiskaitomujuApskaitos">'Forma 11'!$F$46</definedName>
    <definedName name="VAS011_F_Sanaudos12II1gavyba" localSheetId="7">'Forma 11'!$G$46</definedName>
    <definedName name="VAS011_F_Sanaudos12II1gavyba">'Forma 11'!$G$46</definedName>
    <definedName name="VAS011_F_Sanaudos12II2ruosimas" localSheetId="7">'Forma 11'!$H$46</definedName>
    <definedName name="VAS011_F_Sanaudos12II2ruosimas">'Forma 11'!$H$46</definedName>
    <definedName name="VAS011_F_Sanaudos12II3pristatymas" localSheetId="7">'Forma 11'!$I$46</definedName>
    <definedName name="VAS011_F_Sanaudos12II3pristatymas">'Forma 11'!$I$46</definedName>
    <definedName name="VAS011_F_Sanaudos12III1surinkimas" localSheetId="7">'Forma 11'!$J$46</definedName>
    <definedName name="VAS011_F_Sanaudos12III1surinkimas">'Forma 11'!$J$46</definedName>
    <definedName name="VAS011_F_Sanaudos12III2valymas" localSheetId="7">'Forma 11'!$K$46</definedName>
    <definedName name="VAS011_F_Sanaudos12III2valymas">'Forma 11'!$K$46</definedName>
    <definedName name="VAS011_F_Sanaudos12III3nuotekuDumblo" localSheetId="7">'Forma 11'!$L$46</definedName>
    <definedName name="VAS011_F_Sanaudos12III3nuotekuDumblo">'Forma 11'!$L$46</definedName>
    <definedName name="VAS011_F_Sanaudos12IVPavirsiniuNuoteku" localSheetId="7">'Forma 11'!$M$46</definedName>
    <definedName name="VAS011_F_Sanaudos12IVPavirsiniuNuoteku">'Forma 11'!$M$46</definedName>
    <definedName name="VAS011_F_Sanaudos12VIIKitosVeiklos" localSheetId="7">'Forma 11'!$P$46</definedName>
    <definedName name="VAS011_F_Sanaudos12VIIKitosVeiklos">'Forma 11'!$P$46</definedName>
    <definedName name="VAS011_F_Sanaudos12VIKitosReguliuojamos" localSheetId="7">'Forma 11'!$O$46</definedName>
    <definedName name="VAS011_F_Sanaudos12VIKitosReguliuojamos">'Forma 11'!$O$46</definedName>
    <definedName name="VAS011_F_Sanaudos12VISO" localSheetId="7">'Forma 11'!$D$46</definedName>
    <definedName name="VAS011_F_Sanaudos12VISO">'Forma 11'!$D$46</definedName>
    <definedName name="VAS011_F_Sanaudos12VISOSVANDENTVARKOSSANAUDOS" localSheetId="7">'Forma 11'!$E$46</definedName>
    <definedName name="VAS011_F_Sanaudos12VISOSVANDENTVARKOSSANAUDOS">'Forma 11'!$E$46</definedName>
    <definedName name="VAS011_F_Sanaudos12VNuotekuTransportavimas" localSheetId="7">'Forma 11'!$N$46</definedName>
    <definedName name="VAS011_F_Sanaudos12VNuotekuTransportavimas">'Forma 11'!$N$46</definedName>
    <definedName name="VAS011_F_Sanaudos13IAtsiskaitomujuApskaitos" localSheetId="7">'Forma 11'!$F$47</definedName>
    <definedName name="VAS011_F_Sanaudos13IAtsiskaitomujuApskaitos">'Forma 11'!$F$47</definedName>
    <definedName name="VAS011_F_Sanaudos13II1gavyba" localSheetId="7">'Forma 11'!$G$47</definedName>
    <definedName name="VAS011_F_Sanaudos13II1gavyba">'Forma 11'!$G$47</definedName>
    <definedName name="VAS011_F_Sanaudos13II2ruosimas" localSheetId="7">'Forma 11'!$H$47</definedName>
    <definedName name="VAS011_F_Sanaudos13II2ruosimas">'Forma 11'!$H$47</definedName>
    <definedName name="VAS011_F_Sanaudos13II3pristatymas" localSheetId="7">'Forma 11'!$I$47</definedName>
    <definedName name="VAS011_F_Sanaudos13II3pristatymas">'Forma 11'!$I$47</definedName>
    <definedName name="VAS011_F_Sanaudos13III1surinkimas" localSheetId="7">'Forma 11'!$J$47</definedName>
    <definedName name="VAS011_F_Sanaudos13III1surinkimas">'Forma 11'!$J$47</definedName>
    <definedName name="VAS011_F_Sanaudos13III2valymas" localSheetId="7">'Forma 11'!$K$47</definedName>
    <definedName name="VAS011_F_Sanaudos13III2valymas">'Forma 11'!$K$47</definedName>
    <definedName name="VAS011_F_Sanaudos13III3nuotekuDumblo" localSheetId="7">'Forma 11'!$L$47</definedName>
    <definedName name="VAS011_F_Sanaudos13III3nuotekuDumblo">'Forma 11'!$L$47</definedName>
    <definedName name="VAS011_F_Sanaudos13IVPavirsiniuNuoteku" localSheetId="7">'Forma 11'!$M$47</definedName>
    <definedName name="VAS011_F_Sanaudos13IVPavirsiniuNuoteku">'Forma 11'!$M$47</definedName>
    <definedName name="VAS011_F_Sanaudos13VIIKitosVeiklos" localSheetId="7">'Forma 11'!$P$47</definedName>
    <definedName name="VAS011_F_Sanaudos13VIIKitosVeiklos">'Forma 11'!$P$47</definedName>
    <definedName name="VAS011_F_Sanaudos13VIKitosReguliuojamos" localSheetId="7">'Forma 11'!$O$47</definedName>
    <definedName name="VAS011_F_Sanaudos13VIKitosReguliuojamos">'Forma 11'!$O$47</definedName>
    <definedName name="VAS011_F_Sanaudos13VISO" localSheetId="7">'Forma 11'!$D$47</definedName>
    <definedName name="VAS011_F_Sanaudos13VISO">'Forma 11'!$D$47</definedName>
    <definedName name="VAS011_F_Sanaudos13VISOSVANDENTVARKOSSANAUDOS" localSheetId="7">'Forma 11'!$E$47</definedName>
    <definedName name="VAS011_F_Sanaudos13VISOSVANDENTVARKOSSANAUDOS">'Forma 11'!$E$47</definedName>
    <definedName name="VAS011_F_Sanaudos13VNuotekuTransportavimas" localSheetId="7">'Forma 11'!$N$47</definedName>
    <definedName name="VAS011_F_Sanaudos13VNuotekuTransportavimas">'Forma 11'!$N$47</definedName>
    <definedName name="VAS011_F_Sanaudos14IAtsiskaitomujuApskaitos" localSheetId="7">'Forma 11'!$F$48</definedName>
    <definedName name="VAS011_F_Sanaudos14IAtsiskaitomujuApskaitos">'Forma 11'!$F$48</definedName>
    <definedName name="VAS011_F_Sanaudos14II1gavyba" localSheetId="7">'Forma 11'!$G$48</definedName>
    <definedName name="VAS011_F_Sanaudos14II1gavyba">'Forma 11'!$G$48</definedName>
    <definedName name="VAS011_F_Sanaudos14II2ruosimas" localSheetId="7">'Forma 11'!$H$48</definedName>
    <definedName name="VAS011_F_Sanaudos14II2ruosimas">'Forma 11'!$H$48</definedName>
    <definedName name="VAS011_F_Sanaudos14II3pristatymas" localSheetId="7">'Forma 11'!$I$48</definedName>
    <definedName name="VAS011_F_Sanaudos14II3pristatymas">'Forma 11'!$I$48</definedName>
    <definedName name="VAS011_F_Sanaudos14III1surinkimas" localSheetId="7">'Forma 11'!$J$48</definedName>
    <definedName name="VAS011_F_Sanaudos14III1surinkimas">'Forma 11'!$J$48</definedName>
    <definedName name="VAS011_F_Sanaudos14III2valymas" localSheetId="7">'Forma 11'!$K$48</definedName>
    <definedName name="VAS011_F_Sanaudos14III2valymas">'Forma 11'!$K$48</definedName>
    <definedName name="VAS011_F_Sanaudos14III3nuotekuDumblo" localSheetId="7">'Forma 11'!$L$48</definedName>
    <definedName name="VAS011_F_Sanaudos14III3nuotekuDumblo">'Forma 11'!$L$48</definedName>
    <definedName name="VAS011_F_Sanaudos14IVPavirsiniuNuoteku" localSheetId="7">'Forma 11'!$M$48</definedName>
    <definedName name="VAS011_F_Sanaudos14IVPavirsiniuNuoteku">'Forma 11'!$M$48</definedName>
    <definedName name="VAS011_F_Sanaudos14VIIKitosVeiklos" localSheetId="7">'Forma 11'!$P$48</definedName>
    <definedName name="VAS011_F_Sanaudos14VIIKitosVeiklos">'Forma 11'!$P$48</definedName>
    <definedName name="VAS011_F_Sanaudos14VIKitosReguliuojamos" localSheetId="7">'Forma 11'!$O$48</definedName>
    <definedName name="VAS011_F_Sanaudos14VIKitosReguliuojamos">'Forma 11'!$O$48</definedName>
    <definedName name="VAS011_F_Sanaudos14VISO" localSheetId="7">'Forma 11'!$D$48</definedName>
    <definedName name="VAS011_F_Sanaudos14VISO">'Forma 11'!$D$48</definedName>
    <definedName name="VAS011_F_Sanaudos14VISOSVANDENTVARKOSSANAUDOS" localSheetId="7">'Forma 11'!$E$48</definedName>
    <definedName name="VAS011_F_Sanaudos14VISOSVANDENTVARKOSSANAUDOS">'Forma 11'!$E$48</definedName>
    <definedName name="VAS011_F_Sanaudos14VNuotekuTransportavimas" localSheetId="7">'Forma 11'!$N$48</definedName>
    <definedName name="VAS011_F_Sanaudos14VNuotekuTransportavimas">'Forma 11'!$N$48</definedName>
    <definedName name="VAS011_F_Sanaudos15IAtsiskaitomujuApskaitos" localSheetId="7">'Forma 11'!$F$49</definedName>
    <definedName name="VAS011_F_Sanaudos15IAtsiskaitomujuApskaitos">'Forma 11'!$F$49</definedName>
    <definedName name="VAS011_F_Sanaudos15II1gavyba" localSheetId="7">'Forma 11'!$G$49</definedName>
    <definedName name="VAS011_F_Sanaudos15II1gavyba">'Forma 11'!$G$49</definedName>
    <definedName name="VAS011_F_Sanaudos15II2ruosimas" localSheetId="7">'Forma 11'!$H$49</definedName>
    <definedName name="VAS011_F_Sanaudos15II2ruosimas">'Forma 11'!$H$49</definedName>
    <definedName name="VAS011_F_Sanaudos15II3pristatymas" localSheetId="7">'Forma 11'!$I$49</definedName>
    <definedName name="VAS011_F_Sanaudos15II3pristatymas">'Forma 11'!$I$49</definedName>
    <definedName name="VAS011_F_Sanaudos15III1surinkimas" localSheetId="7">'Forma 11'!$J$49</definedName>
    <definedName name="VAS011_F_Sanaudos15III1surinkimas">'Forma 11'!$J$49</definedName>
    <definedName name="VAS011_F_Sanaudos15III2valymas" localSheetId="7">'Forma 11'!$K$49</definedName>
    <definedName name="VAS011_F_Sanaudos15III2valymas">'Forma 11'!$K$49</definedName>
    <definedName name="VAS011_F_Sanaudos15III3nuotekuDumblo" localSheetId="7">'Forma 11'!$L$49</definedName>
    <definedName name="VAS011_F_Sanaudos15III3nuotekuDumblo">'Forma 11'!$L$49</definedName>
    <definedName name="VAS011_F_Sanaudos15IVPavirsiniuNuoteku" localSheetId="7">'Forma 11'!$M$49</definedName>
    <definedName name="VAS011_F_Sanaudos15IVPavirsiniuNuoteku">'Forma 11'!$M$49</definedName>
    <definedName name="VAS011_F_Sanaudos15VIIKitosVeiklos" localSheetId="7">'Forma 11'!$P$49</definedName>
    <definedName name="VAS011_F_Sanaudos15VIIKitosVeiklos">'Forma 11'!$P$49</definedName>
    <definedName name="VAS011_F_Sanaudos15VIKitosReguliuojamos" localSheetId="7">'Forma 11'!$O$49</definedName>
    <definedName name="VAS011_F_Sanaudos15VIKitosReguliuojamos">'Forma 11'!$O$49</definedName>
    <definedName name="VAS011_F_Sanaudos15VISO" localSheetId="7">'Forma 11'!$D$49</definedName>
    <definedName name="VAS011_F_Sanaudos15VISO">'Forma 11'!$D$49</definedName>
    <definedName name="VAS011_F_Sanaudos15VISOSVANDENTVARKOSSANAUDOS" localSheetId="7">'Forma 11'!$E$49</definedName>
    <definedName name="VAS011_F_Sanaudos15VISOSVANDENTVARKOSSANAUDOS">'Forma 11'!$E$49</definedName>
    <definedName name="VAS011_F_Sanaudos15VNuotekuTransportavimas" localSheetId="7">'Forma 11'!$N$49</definedName>
    <definedName name="VAS011_F_Sanaudos15VNuotekuTransportavimas">'Forma 11'!$N$49</definedName>
    <definedName name="VAS011_F_Sanaudos16IAtsiskaitomujuApskaitos" localSheetId="7">'Forma 11'!$F$50</definedName>
    <definedName name="VAS011_F_Sanaudos16IAtsiskaitomujuApskaitos">'Forma 11'!$F$50</definedName>
    <definedName name="VAS011_F_Sanaudos16II1gavyba" localSheetId="7">'Forma 11'!$G$50</definedName>
    <definedName name="VAS011_F_Sanaudos16II1gavyba">'Forma 11'!$G$50</definedName>
    <definedName name="VAS011_F_Sanaudos16II2ruosimas" localSheetId="7">'Forma 11'!$H$50</definedName>
    <definedName name="VAS011_F_Sanaudos16II2ruosimas">'Forma 11'!$H$50</definedName>
    <definedName name="VAS011_F_Sanaudos16II3pristatymas" localSheetId="7">'Forma 11'!$I$50</definedName>
    <definedName name="VAS011_F_Sanaudos16II3pristatymas">'Forma 11'!$I$50</definedName>
    <definedName name="VAS011_F_Sanaudos16III1surinkimas" localSheetId="7">'Forma 11'!$J$50</definedName>
    <definedName name="VAS011_F_Sanaudos16III1surinkimas">'Forma 11'!$J$50</definedName>
    <definedName name="VAS011_F_Sanaudos16III2valymas" localSheetId="7">'Forma 11'!$K$50</definedName>
    <definedName name="VAS011_F_Sanaudos16III2valymas">'Forma 11'!$K$50</definedName>
    <definedName name="VAS011_F_Sanaudos16III3nuotekuDumblo" localSheetId="7">'Forma 11'!$L$50</definedName>
    <definedName name="VAS011_F_Sanaudos16III3nuotekuDumblo">'Forma 11'!$L$50</definedName>
    <definedName name="VAS011_F_Sanaudos16IVPavirsiniuNuoteku" localSheetId="7">'Forma 11'!$M$50</definedName>
    <definedName name="VAS011_F_Sanaudos16IVPavirsiniuNuoteku">'Forma 11'!$M$50</definedName>
    <definedName name="VAS011_F_Sanaudos16VIIKitosVeiklos" localSheetId="7">'Forma 11'!$P$50</definedName>
    <definedName name="VAS011_F_Sanaudos16VIIKitosVeiklos">'Forma 11'!$P$50</definedName>
    <definedName name="VAS011_F_Sanaudos16VIKitosReguliuojamos" localSheetId="7">'Forma 11'!$O$50</definedName>
    <definedName name="VAS011_F_Sanaudos16VIKitosReguliuojamos">'Forma 11'!$O$50</definedName>
    <definedName name="VAS011_F_Sanaudos16VISO" localSheetId="7">'Forma 11'!$D$50</definedName>
    <definedName name="VAS011_F_Sanaudos16VISO">'Forma 11'!$D$50</definedName>
    <definedName name="VAS011_F_Sanaudos16VISOSVANDENTVARKOSSANAUDOS" localSheetId="7">'Forma 11'!$E$50</definedName>
    <definedName name="VAS011_F_Sanaudos16VISOSVANDENTVARKOSSANAUDOS">'Forma 11'!$E$50</definedName>
    <definedName name="VAS011_F_Sanaudos16VNuotekuTransportavimas" localSheetId="7">'Forma 11'!$N$50</definedName>
    <definedName name="VAS011_F_Sanaudos16VNuotekuTransportavimas">'Forma 11'!$N$50</definedName>
    <definedName name="VAS011_F_Sanaudos17IAtsiskaitomujuApskaitos" localSheetId="7">'Forma 11'!$F$51</definedName>
    <definedName name="VAS011_F_Sanaudos17IAtsiskaitomujuApskaitos">'Forma 11'!$F$51</definedName>
    <definedName name="VAS011_F_Sanaudos17II1gavyba" localSheetId="7">'Forma 11'!$G$51</definedName>
    <definedName name="VAS011_F_Sanaudos17II1gavyba">'Forma 11'!$G$51</definedName>
    <definedName name="VAS011_F_Sanaudos17II2ruosimas" localSheetId="7">'Forma 11'!$H$51</definedName>
    <definedName name="VAS011_F_Sanaudos17II2ruosimas">'Forma 11'!$H$51</definedName>
    <definedName name="VAS011_F_Sanaudos17II3pristatymas" localSheetId="7">'Forma 11'!$I$51</definedName>
    <definedName name="VAS011_F_Sanaudos17II3pristatymas">'Forma 11'!$I$51</definedName>
    <definedName name="VAS011_F_Sanaudos17III1surinkimas" localSheetId="7">'Forma 11'!$J$51</definedName>
    <definedName name="VAS011_F_Sanaudos17III1surinkimas">'Forma 11'!$J$51</definedName>
    <definedName name="VAS011_F_Sanaudos17III2valymas" localSheetId="7">'Forma 11'!$K$51</definedName>
    <definedName name="VAS011_F_Sanaudos17III2valymas">'Forma 11'!$K$51</definedName>
    <definedName name="VAS011_F_Sanaudos17III3nuotekuDumblo" localSheetId="7">'Forma 11'!$L$51</definedName>
    <definedName name="VAS011_F_Sanaudos17III3nuotekuDumblo">'Forma 11'!$L$51</definedName>
    <definedName name="VAS011_F_Sanaudos17IVPavirsiniuNuoteku" localSheetId="7">'Forma 11'!$M$51</definedName>
    <definedName name="VAS011_F_Sanaudos17IVPavirsiniuNuoteku">'Forma 11'!$M$51</definedName>
    <definedName name="VAS011_F_Sanaudos17VIIKitosVeiklos" localSheetId="7">'Forma 11'!$P$51</definedName>
    <definedName name="VAS011_F_Sanaudos17VIIKitosVeiklos">'Forma 11'!$P$51</definedName>
    <definedName name="VAS011_F_Sanaudos17VIKitosReguliuojamos" localSheetId="7">'Forma 11'!$O$51</definedName>
    <definedName name="VAS011_F_Sanaudos17VIKitosReguliuojamos">'Forma 11'!$O$51</definedName>
    <definedName name="VAS011_F_Sanaudos17VISO" localSheetId="7">'Forma 11'!$D$51</definedName>
    <definedName name="VAS011_F_Sanaudos17VISO">'Forma 11'!$D$51</definedName>
    <definedName name="VAS011_F_Sanaudos17VISOSVANDENTVARKOSSANAUDOS" localSheetId="7">'Forma 11'!$E$51</definedName>
    <definedName name="VAS011_F_Sanaudos17VISOSVANDENTVARKOSSANAUDOS">'Forma 11'!$E$51</definedName>
    <definedName name="VAS011_F_Sanaudos17VNuotekuTransportavimas" localSheetId="7">'Forma 11'!$N$51</definedName>
    <definedName name="VAS011_F_Sanaudos17VNuotekuTransportavimas">'Forma 11'!$N$51</definedName>
    <definedName name="VAS011_F_Sanaudos1IAtsiskaitomujuApskaitos" localSheetId="7">'Forma 11'!$F$35</definedName>
    <definedName name="VAS011_F_Sanaudos1IAtsiskaitomujuApskaitos">'Forma 11'!$F$35</definedName>
    <definedName name="VAS011_F_Sanaudos1II1gavyba" localSheetId="7">'Forma 11'!$G$35</definedName>
    <definedName name="VAS011_F_Sanaudos1II1gavyba">'Forma 11'!$G$35</definedName>
    <definedName name="VAS011_F_Sanaudos1II2ruosimas" localSheetId="7">'Forma 11'!$H$35</definedName>
    <definedName name="VAS011_F_Sanaudos1II2ruosimas">'Forma 11'!$H$35</definedName>
    <definedName name="VAS011_F_Sanaudos1II3pristatymas" localSheetId="7">'Forma 11'!$I$35</definedName>
    <definedName name="VAS011_F_Sanaudos1II3pristatymas">'Forma 11'!$I$35</definedName>
    <definedName name="VAS011_F_Sanaudos1III1surinkimas" localSheetId="7">'Forma 11'!$J$35</definedName>
    <definedName name="VAS011_F_Sanaudos1III1surinkimas">'Forma 11'!$J$35</definedName>
    <definedName name="VAS011_F_Sanaudos1III2valymas" localSheetId="7">'Forma 11'!$K$35</definedName>
    <definedName name="VAS011_F_Sanaudos1III2valymas">'Forma 11'!$K$35</definedName>
    <definedName name="VAS011_F_Sanaudos1III3nuotekuDumblo" localSheetId="7">'Forma 11'!$L$35</definedName>
    <definedName name="VAS011_F_Sanaudos1III3nuotekuDumblo">'Forma 11'!$L$35</definedName>
    <definedName name="VAS011_F_Sanaudos1IVPavirsiniuNuoteku" localSheetId="7">'Forma 11'!$M$35</definedName>
    <definedName name="VAS011_F_Sanaudos1IVPavirsiniuNuoteku">'Forma 11'!$M$35</definedName>
    <definedName name="VAS011_F_Sanaudos1VIIKitosVeiklos" localSheetId="7">'Forma 11'!$P$35</definedName>
    <definedName name="VAS011_F_Sanaudos1VIIKitosVeiklos">'Forma 11'!$P$35</definedName>
    <definedName name="VAS011_F_Sanaudos1VIKitosReguliuojamos" localSheetId="7">'Forma 11'!$O$35</definedName>
    <definedName name="VAS011_F_Sanaudos1VIKitosReguliuojamos">'Forma 11'!$O$35</definedName>
    <definedName name="VAS011_F_Sanaudos1VISO" localSheetId="7">'Forma 11'!$D$35</definedName>
    <definedName name="VAS011_F_Sanaudos1VISO">'Forma 11'!$D$35</definedName>
    <definedName name="VAS011_F_Sanaudos1VISOSVANDENTVARKOSSANAUDOS" localSheetId="7">'Forma 11'!$E$35</definedName>
    <definedName name="VAS011_F_Sanaudos1VISOSVANDENTVARKOSSANAUDOS">'Forma 11'!$E$35</definedName>
    <definedName name="VAS011_F_Sanaudos1VNuotekuTransportavimas" localSheetId="7">'Forma 11'!$N$35</definedName>
    <definedName name="VAS011_F_Sanaudos1VNuotekuTransportavimas">'Forma 11'!$N$35</definedName>
    <definedName name="VAS011_F_Sanaudos2IAtsiskaitomujuApskaitos" localSheetId="7">'Forma 11'!$F$36</definedName>
    <definedName name="VAS011_F_Sanaudos2IAtsiskaitomujuApskaitos">'Forma 11'!$F$36</definedName>
    <definedName name="VAS011_F_Sanaudos2II1gavyba" localSheetId="7">'Forma 11'!$G$36</definedName>
    <definedName name="VAS011_F_Sanaudos2II1gavyba">'Forma 11'!$G$36</definedName>
    <definedName name="VAS011_F_Sanaudos2II2ruosimas" localSheetId="7">'Forma 11'!$H$36</definedName>
    <definedName name="VAS011_F_Sanaudos2II2ruosimas">'Forma 11'!$H$36</definedName>
    <definedName name="VAS011_F_Sanaudos2II3pristatymas" localSheetId="7">'Forma 11'!$I$36</definedName>
    <definedName name="VAS011_F_Sanaudos2II3pristatymas">'Forma 11'!$I$36</definedName>
    <definedName name="VAS011_F_Sanaudos2III1surinkimas" localSheetId="7">'Forma 11'!$J$36</definedName>
    <definedName name="VAS011_F_Sanaudos2III1surinkimas">'Forma 11'!$J$36</definedName>
    <definedName name="VAS011_F_Sanaudos2III2valymas" localSheetId="7">'Forma 11'!$K$36</definedName>
    <definedName name="VAS011_F_Sanaudos2III2valymas">'Forma 11'!$K$36</definedName>
    <definedName name="VAS011_F_Sanaudos2III3nuotekuDumblo" localSheetId="7">'Forma 11'!$L$36</definedName>
    <definedName name="VAS011_F_Sanaudos2III3nuotekuDumblo">'Forma 11'!$L$36</definedName>
    <definedName name="VAS011_F_Sanaudos2IVPavirsiniuNuoteku" localSheetId="7">'Forma 11'!$M$36</definedName>
    <definedName name="VAS011_F_Sanaudos2IVPavirsiniuNuoteku">'Forma 11'!$M$36</definedName>
    <definedName name="VAS011_F_Sanaudos2VIIKitosVeiklos" localSheetId="7">'Forma 11'!$P$36</definedName>
    <definedName name="VAS011_F_Sanaudos2VIIKitosVeiklos">'Forma 11'!$P$36</definedName>
    <definedName name="VAS011_F_Sanaudos2VIKitosReguliuojamos" localSheetId="7">'Forma 11'!$O$36</definedName>
    <definedName name="VAS011_F_Sanaudos2VIKitosReguliuojamos">'Forma 11'!$O$36</definedName>
    <definedName name="VAS011_F_Sanaudos2VISO" localSheetId="7">'Forma 11'!$D$36</definedName>
    <definedName name="VAS011_F_Sanaudos2VISO">'Forma 11'!$D$36</definedName>
    <definedName name="VAS011_F_Sanaudos2VISOSVANDENTVARKOSSANAUDOS" localSheetId="7">'Forma 11'!$E$36</definedName>
    <definedName name="VAS011_F_Sanaudos2VISOSVANDENTVARKOSSANAUDOS">'Forma 11'!$E$36</definedName>
    <definedName name="VAS011_F_Sanaudos2VNuotekuTransportavimas" localSheetId="7">'Forma 11'!$N$36</definedName>
    <definedName name="VAS011_F_Sanaudos2VNuotekuTransportavimas">'Forma 11'!$N$36</definedName>
    <definedName name="VAS011_F_Sanaudos3IAtsiskaitomujuApskaitos" localSheetId="7">'Forma 11'!$F$37</definedName>
    <definedName name="VAS011_F_Sanaudos3IAtsiskaitomujuApskaitos">'Forma 11'!$F$37</definedName>
    <definedName name="VAS011_F_Sanaudos3II1gavyba" localSheetId="7">'Forma 11'!$G$37</definedName>
    <definedName name="VAS011_F_Sanaudos3II1gavyba">'Forma 11'!$G$37</definedName>
    <definedName name="VAS011_F_Sanaudos3II2ruosimas" localSheetId="7">'Forma 11'!$H$37</definedName>
    <definedName name="VAS011_F_Sanaudos3II2ruosimas">'Forma 11'!$H$37</definedName>
    <definedName name="VAS011_F_Sanaudos3II3pristatymas" localSheetId="7">'Forma 11'!$I$37</definedName>
    <definedName name="VAS011_F_Sanaudos3II3pristatymas">'Forma 11'!$I$37</definedName>
    <definedName name="VAS011_F_Sanaudos3III1surinkimas" localSheetId="7">'Forma 11'!$J$37</definedName>
    <definedName name="VAS011_F_Sanaudos3III1surinkimas">'Forma 11'!$J$37</definedName>
    <definedName name="VAS011_F_Sanaudos3III2valymas" localSheetId="7">'Forma 11'!$K$37</definedName>
    <definedName name="VAS011_F_Sanaudos3III2valymas">'Forma 11'!$K$37</definedName>
    <definedName name="VAS011_F_Sanaudos3III3nuotekuDumblo" localSheetId="7">'Forma 11'!$L$37</definedName>
    <definedName name="VAS011_F_Sanaudos3III3nuotekuDumblo">'Forma 11'!$L$37</definedName>
    <definedName name="VAS011_F_Sanaudos3IVPavirsiniuNuoteku" localSheetId="7">'Forma 11'!$M$37</definedName>
    <definedName name="VAS011_F_Sanaudos3IVPavirsiniuNuoteku">'Forma 11'!$M$37</definedName>
    <definedName name="VAS011_F_Sanaudos3VIIKitosVeiklos" localSheetId="7">'Forma 11'!$P$37</definedName>
    <definedName name="VAS011_F_Sanaudos3VIIKitosVeiklos">'Forma 11'!$P$37</definedName>
    <definedName name="VAS011_F_Sanaudos3VIKitosReguliuojamos" localSheetId="7">'Forma 11'!$O$37</definedName>
    <definedName name="VAS011_F_Sanaudos3VIKitosReguliuojamos">'Forma 11'!$O$37</definedName>
    <definedName name="VAS011_F_Sanaudos3VISO" localSheetId="7">'Forma 11'!$D$37</definedName>
    <definedName name="VAS011_F_Sanaudos3VISO">'Forma 11'!$D$37</definedName>
    <definedName name="VAS011_F_Sanaudos3VISOSVANDENTVARKOSSANAUDOS" localSheetId="7">'Forma 11'!$E$37</definedName>
    <definedName name="VAS011_F_Sanaudos3VISOSVANDENTVARKOSSANAUDOS">'Forma 11'!$E$37</definedName>
    <definedName name="VAS011_F_Sanaudos3VNuotekuTransportavimas" localSheetId="7">'Forma 11'!$N$37</definedName>
    <definedName name="VAS011_F_Sanaudos3VNuotekuTransportavimas">'Forma 11'!$N$37</definedName>
    <definedName name="VAS011_F_Sanaudos4IAtsiskaitomujuApskaitos" localSheetId="7">'Forma 11'!$F$38</definedName>
    <definedName name="VAS011_F_Sanaudos4IAtsiskaitomujuApskaitos">'Forma 11'!$F$38</definedName>
    <definedName name="VAS011_F_Sanaudos4II1gavyba" localSheetId="7">'Forma 11'!$G$38</definedName>
    <definedName name="VAS011_F_Sanaudos4II1gavyba">'Forma 11'!$G$38</definedName>
    <definedName name="VAS011_F_Sanaudos4II2ruosimas" localSheetId="7">'Forma 11'!$H$38</definedName>
    <definedName name="VAS011_F_Sanaudos4II2ruosimas">'Forma 11'!$H$38</definedName>
    <definedName name="VAS011_F_Sanaudos4II3pristatymas" localSheetId="7">'Forma 11'!$I$38</definedName>
    <definedName name="VAS011_F_Sanaudos4II3pristatymas">'Forma 11'!$I$38</definedName>
    <definedName name="VAS011_F_Sanaudos4III1surinkimas" localSheetId="7">'Forma 11'!$J$38</definedName>
    <definedName name="VAS011_F_Sanaudos4III1surinkimas">'Forma 11'!$J$38</definedName>
    <definedName name="VAS011_F_Sanaudos4III2valymas" localSheetId="7">'Forma 11'!$K$38</definedName>
    <definedName name="VAS011_F_Sanaudos4III2valymas">'Forma 11'!$K$38</definedName>
    <definedName name="VAS011_F_Sanaudos4III3nuotekuDumblo" localSheetId="7">'Forma 11'!$L$38</definedName>
    <definedName name="VAS011_F_Sanaudos4III3nuotekuDumblo">'Forma 11'!$L$38</definedName>
    <definedName name="VAS011_F_Sanaudos4IVPavirsiniuNuoteku" localSheetId="7">'Forma 11'!$M$38</definedName>
    <definedName name="VAS011_F_Sanaudos4IVPavirsiniuNuoteku">'Forma 11'!$M$38</definedName>
    <definedName name="VAS011_F_Sanaudos4VIIKitosVeiklos" localSheetId="7">'Forma 11'!$P$38</definedName>
    <definedName name="VAS011_F_Sanaudos4VIIKitosVeiklos">'Forma 11'!$P$38</definedName>
    <definedName name="VAS011_F_Sanaudos4VIKitosReguliuojamos" localSheetId="7">'Forma 11'!$O$38</definedName>
    <definedName name="VAS011_F_Sanaudos4VIKitosReguliuojamos">'Forma 11'!$O$38</definedName>
    <definedName name="VAS011_F_Sanaudos4VISO" localSheetId="7">'Forma 11'!$D$38</definedName>
    <definedName name="VAS011_F_Sanaudos4VISO">'Forma 11'!$D$38</definedName>
    <definedName name="VAS011_F_Sanaudos4VISOSVANDENTVARKOSSANAUDOS" localSheetId="7">'Forma 11'!$E$38</definedName>
    <definedName name="VAS011_F_Sanaudos4VISOSVANDENTVARKOSSANAUDOS">'Forma 11'!$E$38</definedName>
    <definedName name="VAS011_F_Sanaudos4VNuotekuTransportavimas" localSheetId="7">'Forma 11'!$N$38</definedName>
    <definedName name="VAS011_F_Sanaudos4VNuotekuTransportavimas">'Forma 11'!$N$38</definedName>
    <definedName name="VAS011_F_Sanaudos5IAtsiskaitomujuApskaitos" localSheetId="7">'Forma 11'!$F$39</definedName>
    <definedName name="VAS011_F_Sanaudos5IAtsiskaitomujuApskaitos">'Forma 11'!$F$39</definedName>
    <definedName name="VAS011_F_Sanaudos5II1gavyba" localSheetId="7">'Forma 11'!$G$39</definedName>
    <definedName name="VAS011_F_Sanaudos5II1gavyba">'Forma 11'!$G$39</definedName>
    <definedName name="VAS011_F_Sanaudos5II2ruosimas" localSheetId="7">'Forma 11'!$H$39</definedName>
    <definedName name="VAS011_F_Sanaudos5II2ruosimas">'Forma 11'!$H$39</definedName>
    <definedName name="VAS011_F_Sanaudos5II3pristatymas" localSheetId="7">'Forma 11'!$I$39</definedName>
    <definedName name="VAS011_F_Sanaudos5II3pristatymas">'Forma 11'!$I$39</definedName>
    <definedName name="VAS011_F_Sanaudos5III1surinkimas" localSheetId="7">'Forma 11'!$J$39</definedName>
    <definedName name="VAS011_F_Sanaudos5III1surinkimas">'Forma 11'!$J$39</definedName>
    <definedName name="VAS011_F_Sanaudos5III2valymas" localSheetId="7">'Forma 11'!$K$39</definedName>
    <definedName name="VAS011_F_Sanaudos5III2valymas">'Forma 11'!$K$39</definedName>
    <definedName name="VAS011_F_Sanaudos5III3nuotekuDumblo" localSheetId="7">'Forma 11'!$L$39</definedName>
    <definedName name="VAS011_F_Sanaudos5III3nuotekuDumblo">'Forma 11'!$L$39</definedName>
    <definedName name="VAS011_F_Sanaudos5IVPavirsiniuNuoteku" localSheetId="7">'Forma 11'!$M$39</definedName>
    <definedName name="VAS011_F_Sanaudos5IVPavirsiniuNuoteku">'Forma 11'!$M$39</definedName>
    <definedName name="VAS011_F_Sanaudos5VIIKitosVeiklos" localSheetId="7">'Forma 11'!$P$39</definedName>
    <definedName name="VAS011_F_Sanaudos5VIIKitosVeiklos">'Forma 11'!$P$39</definedName>
    <definedName name="VAS011_F_Sanaudos5VIKitosReguliuojamos" localSheetId="7">'Forma 11'!$O$39</definedName>
    <definedName name="VAS011_F_Sanaudos5VIKitosReguliuojamos">'Forma 11'!$O$39</definedName>
    <definedName name="VAS011_F_Sanaudos5VISO" localSheetId="7">'Forma 11'!$D$39</definedName>
    <definedName name="VAS011_F_Sanaudos5VISO">'Forma 11'!$D$39</definedName>
    <definedName name="VAS011_F_Sanaudos5VISOSVANDENTVARKOSSANAUDOS" localSheetId="7">'Forma 11'!$E$39</definedName>
    <definedName name="VAS011_F_Sanaudos5VISOSVANDENTVARKOSSANAUDOS">'Forma 11'!$E$39</definedName>
    <definedName name="VAS011_F_Sanaudos5VNuotekuTransportavimas" localSheetId="7">'Forma 11'!$N$39</definedName>
    <definedName name="VAS011_F_Sanaudos5VNuotekuTransportavimas">'Forma 11'!$N$39</definedName>
    <definedName name="VAS011_F_Sanaudos6IAtsiskaitomujuApskaitos" localSheetId="7">'Forma 11'!$F$40</definedName>
    <definedName name="VAS011_F_Sanaudos6IAtsiskaitomujuApskaitos">'Forma 11'!$F$40</definedName>
    <definedName name="VAS011_F_Sanaudos6II1gavyba" localSheetId="7">'Forma 11'!$G$40</definedName>
    <definedName name="VAS011_F_Sanaudos6II1gavyba">'Forma 11'!$G$40</definedName>
    <definedName name="VAS011_F_Sanaudos6II2ruosimas" localSheetId="7">'Forma 11'!$H$40</definedName>
    <definedName name="VAS011_F_Sanaudos6II2ruosimas">'Forma 11'!$H$40</definedName>
    <definedName name="VAS011_F_Sanaudos6II3pristatymas" localSheetId="7">'Forma 11'!$I$40</definedName>
    <definedName name="VAS011_F_Sanaudos6II3pristatymas">'Forma 11'!$I$40</definedName>
    <definedName name="VAS011_F_Sanaudos6III1surinkimas" localSheetId="7">'Forma 11'!$J$40</definedName>
    <definedName name="VAS011_F_Sanaudos6III1surinkimas">'Forma 11'!$J$40</definedName>
    <definedName name="VAS011_F_Sanaudos6III2valymas" localSheetId="7">'Forma 11'!$K$40</definedName>
    <definedName name="VAS011_F_Sanaudos6III2valymas">'Forma 11'!$K$40</definedName>
    <definedName name="VAS011_F_Sanaudos6III3nuotekuDumblo" localSheetId="7">'Forma 11'!$L$40</definedName>
    <definedName name="VAS011_F_Sanaudos6III3nuotekuDumblo">'Forma 11'!$L$40</definedName>
    <definedName name="VAS011_F_Sanaudos6IVPavirsiniuNuoteku" localSheetId="7">'Forma 11'!$M$40</definedName>
    <definedName name="VAS011_F_Sanaudos6IVPavirsiniuNuoteku">'Forma 11'!$M$40</definedName>
    <definedName name="VAS011_F_Sanaudos6VIIKitosVeiklos" localSheetId="7">'Forma 11'!$P$40</definedName>
    <definedName name="VAS011_F_Sanaudos6VIIKitosVeiklos">'Forma 11'!$P$40</definedName>
    <definedName name="VAS011_F_Sanaudos6VIKitosReguliuojamos" localSheetId="7">'Forma 11'!$O$40</definedName>
    <definedName name="VAS011_F_Sanaudos6VIKitosReguliuojamos">'Forma 11'!$O$40</definedName>
    <definedName name="VAS011_F_Sanaudos6VISO" localSheetId="7">'Forma 11'!$D$40</definedName>
    <definedName name="VAS011_F_Sanaudos6VISO">'Forma 11'!$D$40</definedName>
    <definedName name="VAS011_F_Sanaudos6VISOSVANDENTVARKOSSANAUDOS" localSheetId="7">'Forma 11'!$E$40</definedName>
    <definedName name="VAS011_F_Sanaudos6VISOSVANDENTVARKOSSANAUDOS">'Forma 11'!$E$40</definedName>
    <definedName name="VAS011_F_Sanaudos6VNuotekuTransportavimas" localSheetId="7">'Forma 11'!$N$40</definedName>
    <definedName name="VAS011_F_Sanaudos6VNuotekuTransportavimas">'Forma 11'!$N$40</definedName>
    <definedName name="VAS011_F_Sanaudos7IAtsiskaitomujuApskaitos" localSheetId="7">'Forma 11'!$F$41</definedName>
    <definedName name="VAS011_F_Sanaudos7IAtsiskaitomujuApskaitos">'Forma 11'!$F$41</definedName>
    <definedName name="VAS011_F_Sanaudos7II1gavyba" localSheetId="7">'Forma 11'!$G$41</definedName>
    <definedName name="VAS011_F_Sanaudos7II1gavyba">'Forma 11'!$G$41</definedName>
    <definedName name="VAS011_F_Sanaudos7II2ruosimas" localSheetId="7">'Forma 11'!$H$41</definedName>
    <definedName name="VAS011_F_Sanaudos7II2ruosimas">'Forma 11'!$H$41</definedName>
    <definedName name="VAS011_F_Sanaudos7II3pristatymas" localSheetId="7">'Forma 11'!$I$41</definedName>
    <definedName name="VAS011_F_Sanaudos7II3pristatymas">'Forma 11'!$I$41</definedName>
    <definedName name="VAS011_F_Sanaudos7III1surinkimas" localSheetId="7">'Forma 11'!$J$41</definedName>
    <definedName name="VAS011_F_Sanaudos7III1surinkimas">'Forma 11'!$J$41</definedName>
    <definedName name="VAS011_F_Sanaudos7III2valymas" localSheetId="7">'Forma 11'!$K$41</definedName>
    <definedName name="VAS011_F_Sanaudos7III2valymas">'Forma 11'!$K$41</definedName>
    <definedName name="VAS011_F_Sanaudos7III3nuotekuDumblo" localSheetId="7">'Forma 11'!$L$41</definedName>
    <definedName name="VAS011_F_Sanaudos7III3nuotekuDumblo">'Forma 11'!$L$41</definedName>
    <definedName name="VAS011_F_Sanaudos7IVPavirsiniuNuoteku" localSheetId="7">'Forma 11'!$M$41</definedName>
    <definedName name="VAS011_F_Sanaudos7IVPavirsiniuNuoteku">'Forma 11'!$M$41</definedName>
    <definedName name="VAS011_F_Sanaudos7VIIKitosVeiklos" localSheetId="7">'Forma 11'!$P$41</definedName>
    <definedName name="VAS011_F_Sanaudos7VIIKitosVeiklos">'Forma 11'!$P$41</definedName>
    <definedName name="VAS011_F_Sanaudos7VIKitosReguliuojamos" localSheetId="7">'Forma 11'!$O$41</definedName>
    <definedName name="VAS011_F_Sanaudos7VIKitosReguliuojamos">'Forma 11'!$O$41</definedName>
    <definedName name="VAS011_F_Sanaudos7VISO" localSheetId="7">'Forma 11'!$D$41</definedName>
    <definedName name="VAS011_F_Sanaudos7VISO">'Forma 11'!$D$41</definedName>
    <definedName name="VAS011_F_Sanaudos7VISOSVANDENTVARKOSSANAUDOS" localSheetId="7">'Forma 11'!$E$41</definedName>
    <definedName name="VAS011_F_Sanaudos7VISOSVANDENTVARKOSSANAUDOS">'Forma 11'!$E$41</definedName>
    <definedName name="VAS011_F_Sanaudos7VNuotekuTransportavimas" localSheetId="7">'Forma 11'!$N$41</definedName>
    <definedName name="VAS011_F_Sanaudos7VNuotekuTransportavimas">'Forma 11'!$N$41</definedName>
    <definedName name="VAS011_F_Sanaudos8IAtsiskaitomujuApskaitos" localSheetId="7">'Forma 11'!$F$42</definedName>
    <definedName name="VAS011_F_Sanaudos8IAtsiskaitomujuApskaitos">'Forma 11'!$F$42</definedName>
    <definedName name="VAS011_F_Sanaudos8II1gavyba" localSheetId="7">'Forma 11'!$G$42</definedName>
    <definedName name="VAS011_F_Sanaudos8II1gavyba">'Forma 11'!$G$42</definedName>
    <definedName name="VAS011_F_Sanaudos8II2ruosimas" localSheetId="7">'Forma 11'!$H$42</definedName>
    <definedName name="VAS011_F_Sanaudos8II2ruosimas">'Forma 11'!$H$42</definedName>
    <definedName name="VAS011_F_Sanaudos8II3pristatymas" localSheetId="7">'Forma 11'!$I$42</definedName>
    <definedName name="VAS011_F_Sanaudos8II3pristatymas">'Forma 11'!$I$42</definedName>
    <definedName name="VAS011_F_Sanaudos8III1surinkimas" localSheetId="7">'Forma 11'!$J$42</definedName>
    <definedName name="VAS011_F_Sanaudos8III1surinkimas">'Forma 11'!$J$42</definedName>
    <definedName name="VAS011_F_Sanaudos8III2valymas" localSheetId="7">'Forma 11'!$K$42</definedName>
    <definedName name="VAS011_F_Sanaudos8III2valymas">'Forma 11'!$K$42</definedName>
    <definedName name="VAS011_F_Sanaudos8III3nuotekuDumblo" localSheetId="7">'Forma 11'!$L$42</definedName>
    <definedName name="VAS011_F_Sanaudos8III3nuotekuDumblo">'Forma 11'!$L$42</definedName>
    <definedName name="VAS011_F_Sanaudos8IVPavirsiniuNuoteku" localSheetId="7">'Forma 11'!$M$42</definedName>
    <definedName name="VAS011_F_Sanaudos8IVPavirsiniuNuoteku">'Forma 11'!$M$42</definedName>
    <definedName name="VAS011_F_Sanaudos8VIIKitosVeiklos" localSheetId="7">'Forma 11'!$P$42</definedName>
    <definedName name="VAS011_F_Sanaudos8VIIKitosVeiklos">'Forma 11'!$P$42</definedName>
    <definedName name="VAS011_F_Sanaudos8VIKitosReguliuojamos" localSheetId="7">'Forma 11'!$O$42</definedName>
    <definedName name="VAS011_F_Sanaudos8VIKitosReguliuojamos">'Forma 11'!$O$42</definedName>
    <definedName name="VAS011_F_Sanaudos8VISO" localSheetId="7">'Forma 11'!$D$42</definedName>
    <definedName name="VAS011_F_Sanaudos8VISO">'Forma 11'!$D$42</definedName>
    <definedName name="VAS011_F_Sanaudos8VISOSVANDENTVARKOSSANAUDOS" localSheetId="7">'Forma 11'!$E$42</definedName>
    <definedName name="VAS011_F_Sanaudos8VISOSVANDENTVARKOSSANAUDOS">'Forma 11'!$E$42</definedName>
    <definedName name="VAS011_F_Sanaudos8VNuotekuTransportavimas" localSheetId="7">'Forma 11'!$N$42</definedName>
    <definedName name="VAS011_F_Sanaudos8VNuotekuTransportavimas">'Forma 11'!$N$42</definedName>
    <definedName name="VAS011_F_Sanaudos9IAtsiskaitomujuApskaitos" localSheetId="7">'Forma 11'!$F$43</definedName>
    <definedName name="VAS011_F_Sanaudos9IAtsiskaitomujuApskaitos">'Forma 11'!$F$43</definedName>
    <definedName name="VAS011_F_Sanaudos9II1gavyba" localSheetId="7">'Forma 11'!$G$43</definedName>
    <definedName name="VAS011_F_Sanaudos9II1gavyba">'Forma 11'!$G$43</definedName>
    <definedName name="VAS011_F_Sanaudos9II2ruosimas" localSheetId="7">'Forma 11'!$H$43</definedName>
    <definedName name="VAS011_F_Sanaudos9II2ruosimas">'Forma 11'!$H$43</definedName>
    <definedName name="VAS011_F_Sanaudos9II3pristatymas" localSheetId="7">'Forma 11'!$I$43</definedName>
    <definedName name="VAS011_F_Sanaudos9II3pristatymas">'Forma 11'!$I$43</definedName>
    <definedName name="VAS011_F_Sanaudos9III1surinkimas" localSheetId="7">'Forma 11'!$J$43</definedName>
    <definedName name="VAS011_F_Sanaudos9III1surinkimas">'Forma 11'!$J$43</definedName>
    <definedName name="VAS011_F_Sanaudos9III2valymas" localSheetId="7">'Forma 11'!$K$43</definedName>
    <definedName name="VAS011_F_Sanaudos9III2valymas">'Forma 11'!$K$43</definedName>
    <definedName name="VAS011_F_Sanaudos9III3nuotekuDumblo" localSheetId="7">'Forma 11'!$L$43</definedName>
    <definedName name="VAS011_F_Sanaudos9III3nuotekuDumblo">'Forma 11'!$L$43</definedName>
    <definedName name="VAS011_F_Sanaudos9IVPavirsiniuNuoteku" localSheetId="7">'Forma 11'!$M$43</definedName>
    <definedName name="VAS011_F_Sanaudos9IVPavirsiniuNuoteku">'Forma 11'!$M$43</definedName>
    <definedName name="VAS011_F_Sanaudos9VIIKitosVeiklos" localSheetId="7">'Forma 11'!$P$43</definedName>
    <definedName name="VAS011_F_Sanaudos9VIIKitosVeiklos">'Forma 11'!$P$43</definedName>
    <definedName name="VAS011_F_Sanaudos9VIKitosReguliuojamos" localSheetId="7">'Forma 11'!$O$43</definedName>
    <definedName name="VAS011_F_Sanaudos9VIKitosReguliuojamos">'Forma 11'!$O$43</definedName>
    <definedName name="VAS011_F_Sanaudos9VISO" localSheetId="7">'Forma 11'!$D$43</definedName>
    <definedName name="VAS011_F_Sanaudos9VISO">'Forma 11'!$D$43</definedName>
    <definedName name="VAS011_F_Sanaudos9VISOSVANDENTVARKOSSANAUDOS" localSheetId="7">'Forma 11'!$E$43</definedName>
    <definedName name="VAS011_F_Sanaudos9VISOSVANDENTVARKOSSANAUDOS">'Forma 11'!$E$43</definedName>
    <definedName name="VAS011_F_Sanaudos9VNuotekuTransportavimas" localSheetId="7">'Forma 11'!$N$43</definedName>
    <definedName name="VAS011_F_Sanaudos9VNuotekuTransportavimas">'Forma 11'!$N$43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13'!$B$89</definedName>
    <definedName name="VAS013_D_APTARNAVIMOREMONTODARBAI">'Forma 13'!$B$89</definedName>
    <definedName name="VAS013_D_AtsiskaitomujuGeriamojoVandensApmokejimo" localSheetId="9">'Forma 13'!$B$133</definedName>
    <definedName name="VAS013_D_AtsiskaitomujuGeriamojoVandensApmokejimo">'Forma 13'!$B$133</definedName>
    <definedName name="VAS013_D_AtsiskaitomujuGeriamojoVandensAptarnavimo" localSheetId="9">'Forma 13'!$B$97</definedName>
    <definedName name="VAS013_D_AtsiskaitomujuGeriamojoVandensAptarnavimo">'Forma 13'!$B$97</definedName>
    <definedName name="VAS013_D_AtsiskaitomujuGeriamojoVandensAtsiskaitymai" localSheetId="9">'Forma 13'!$B$145</definedName>
    <definedName name="VAS013_D_AtsiskaitomujuGeriamojoVandensAtsiskaitymai">'Forma 13'!$B$145</definedName>
    <definedName name="VAS013_D_ATSISKAITOMUJUGERIAMOJOVANDENSDarbo" localSheetId="9">'Forma 13'!$B$121</definedName>
    <definedName name="VAS013_D_ATSISKAITOMUJUGERIAMOJOVANDENSDarbo">'Forma 13'!$B$121</definedName>
    <definedName name="VAS013_D_AtsiskaitomujuGeriamojoVandensDraudimo" localSheetId="9">'Forma 13'!$B$239</definedName>
    <definedName name="VAS013_D_AtsiskaitomujuGeriamojoVandensDraudimo">'Forma 13'!$B$239</definedName>
    <definedName name="VAS013_D_AtsiskaitomujuGeriamojoVandensEinamojo" localSheetId="9">'Forma 13'!$B$85</definedName>
    <definedName name="VAS013_D_AtsiskaitomujuGeriamojoVandensEinamojo">'Forma 13'!$B$85</definedName>
    <definedName name="VAS013_D_AtsiskaitomujuGeriamojoVandensElektros" localSheetId="9">'Forma 13'!$B$193</definedName>
    <definedName name="VAS013_D_AtsiskaitomujuGeriamojoVandensElektros">'Forma 13'!$B$193</definedName>
    <definedName name="VAS013_D_AtsiskaitomujuGeriamojoVandensKitos" localSheetId="9">'Forma 13'!$B$181</definedName>
    <definedName name="VAS013_D_AtsiskaitomujuGeriamojoVandensKitos">'Forma 13'!$B$181</definedName>
    <definedName name="VAS013_D_AtsiskaitomujuGeriamojoVandensKitosIslaidos" localSheetId="9">'Forma 13'!$B$278</definedName>
    <definedName name="VAS013_D_AtsiskaitomujuGeriamojoVandensKitosIslaidos">'Forma 13'!$B$278</definedName>
    <definedName name="VAS013_D_AtsiskaitomujuGeriamojoVandensKitosPaslaugos" localSheetId="9">'Forma 13'!$B$251</definedName>
    <definedName name="VAS013_D_AtsiskaitomujuGeriamojoVandensKitosPaslaugos">'Forma 13'!$B$251</definedName>
    <definedName name="VAS013_D_AtsiskaitomujuGeriamojoVandensKuro" localSheetId="9">'Forma 13'!$B$211</definedName>
    <definedName name="VAS013_D_AtsiskaitomujuGeriamojoVandensKuro">'Forma 13'!$B$211</definedName>
    <definedName name="VAS013_D_AtsiskaitomujuGeriamojoVandensMokesciu" localSheetId="9">'Forma 13'!$B$290</definedName>
    <definedName name="VAS013_D_AtsiskaitomujuGeriamojoVandensMokesciu">'Forma 13'!$B$290</definedName>
    <definedName name="VAS013_D_AtsiskaitomujuGeriamojoVandensNusidevejimo" localSheetId="9">'Forma 13'!$B$73</definedName>
    <definedName name="VAS013_D_AtsiskaitomujuGeriamojoVandensNusidevejimo">'Forma 13'!$B$73</definedName>
    <definedName name="VAS013_D_AtsiskaitomujuGeriamojoVandensPerkamos" localSheetId="9">'Forma 13'!$B$268</definedName>
    <definedName name="VAS013_D_AtsiskaitomujuGeriamojoVandensPerkamos">'Forma 13'!$B$268</definedName>
    <definedName name="VAS013_D_AtsiskaitomujuGeriamojoVandensSilumos" localSheetId="9">'Forma 13'!$B$169</definedName>
    <definedName name="VAS013_D_AtsiskaitomujuGeriamojoVandensSilumos">'Forma 13'!$B$169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13'!$B$223</definedName>
    <definedName name="VAS013_D_AtsiskaitomujuGeriamojoVandensTransporto">'Forma 13'!$B$223</definedName>
    <definedName name="VAS013_D_ATSISKAITOMUJUGERIAMOJOVANDENSTurto" localSheetId="9">'Forma 13'!$B$61</definedName>
    <definedName name="VAS013_D_ATSISKAITOMUJUGERIAMOJOVANDENSTurto">'Forma 13'!$B$61</definedName>
    <definedName name="VAS013_D_AtsiskaitomujuGeriamojoVandensVandentvarkos" localSheetId="9">'Forma 13'!$B$109</definedName>
    <definedName name="VAS013_D_AtsiskaitomujuGeriamojoVandensVandentvarkos">'Forma 13'!$B$109</definedName>
    <definedName name="VAS013_D_ATSKAITYMAISOCIALINIAMDRAUDIMUI" localSheetId="9">'Forma 13'!$B$137</definedName>
    <definedName name="VAS013_D_ATSKAITYMAISOCIALINIAMDRAUDIMUI">'Forma 13'!$B$137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13'!$B$136</definedName>
    <definedName name="VAS013_D_BendrosioseSanaudoseApmokejimo">'Forma 13'!$B$136</definedName>
    <definedName name="VAS013_D_BendrosioseSanaudoseAptarnavimo" localSheetId="9">'Forma 13'!$B$100</definedName>
    <definedName name="VAS013_D_BendrosioseSanaudoseAptarnavimo">'Forma 13'!$B$100</definedName>
    <definedName name="VAS013_D_BendrosioseSanaudoseAtsiskaitymai" localSheetId="9">'Forma 13'!$B$148</definedName>
    <definedName name="VAS013_D_BendrosioseSanaudoseAtsiskaitymai">'Forma 13'!$B$148</definedName>
    <definedName name="VAS013_D_BendrosioseSanaudoseDraudimo" localSheetId="9">'Forma 13'!$B$242</definedName>
    <definedName name="VAS013_D_BendrosioseSanaudoseDraudimo">'Forma 13'!$B$242</definedName>
    <definedName name="VAS013_D_BendrosioseSanaudoseEinamojo" localSheetId="9">'Forma 13'!$B$88</definedName>
    <definedName name="VAS013_D_BendrosioseSanaudoseEinamojo">'Forma 13'!$B$88</definedName>
    <definedName name="VAS013_D_BendrosioseSanaudoseElektros" localSheetId="9">'Forma 13'!$B$196</definedName>
    <definedName name="VAS013_D_BendrosioseSanaudoseElektros">'Forma 13'!$B$196</definedName>
    <definedName name="VAS013_D_BendrosioseSanaudoseImokos" localSheetId="9">'Forma 13'!$B$160</definedName>
    <definedName name="VAS013_D_BendrosioseSanaudoseImokos">'Forma 13'!$B$160</definedName>
    <definedName name="VAS013_D_BendrosioseSanaudoseKitos" localSheetId="9">'Forma 13'!$B$184</definedName>
    <definedName name="VAS013_D_BendrosioseSanaudoseKitos">'Forma 13'!$B$184</definedName>
    <definedName name="VAS013_D_BendrosioseSanaudoseKitosIslaidos" localSheetId="9">'Forma 13'!$B$281</definedName>
    <definedName name="VAS013_D_BendrosioseSanaudoseKitosIslaidos">'Forma 13'!$B$281</definedName>
    <definedName name="VAS013_D_BendrosioseSanaudoseKitosPaslaugos" localSheetId="9">'Forma 13'!$B$254</definedName>
    <definedName name="VAS013_D_BendrosioseSanaudoseKitosPaslaugos">'Forma 13'!$B$254</definedName>
    <definedName name="VAS013_D_BendrosioseSanaudoseKuro" localSheetId="9">'Forma 13'!$B$214</definedName>
    <definedName name="VAS013_D_BendrosioseSanaudoseKuro">'Forma 13'!$B$214</definedName>
    <definedName name="VAS013_D_BendrosioseSanaudoseMokesciu" localSheetId="9">'Forma 13'!$B$292</definedName>
    <definedName name="VAS013_D_BendrosioseSanaudoseMokesciu">'Forma 13'!$B$292</definedName>
    <definedName name="VAS013_D_BendrosioseSanaudoseNusidevejimo" localSheetId="9">'Forma 13'!$B$76</definedName>
    <definedName name="VAS013_D_BendrosioseSanaudoseNusidevejimo">'Forma 13'!$B$76</definedName>
    <definedName name="VAS013_D_BendrosioseSanaudoseSilumos" localSheetId="9">'Forma 13'!$B$172</definedName>
    <definedName name="VAS013_D_BendrosioseSanaudoseSilumos">'Forma 13'!$B$172</definedName>
    <definedName name="VAS013_D_BendrosioseSanaudoseTransporto" localSheetId="9">'Forma 13'!$B$226</definedName>
    <definedName name="VAS013_D_BendrosioseSanaudoseTransporto">'Forma 13'!$B$226</definedName>
    <definedName name="VAS013_D_BendrosioseSanaudoseVandentvarkos" localSheetId="9">'Forma 13'!$B$112</definedName>
    <definedName name="VAS013_D_BendrosioseSanaudoseVandentvarkos">'Forma 13'!$B$112</definedName>
    <definedName name="VAS013_D_BENDROSIOSVEIKLOSSANAUDOSDarbo" localSheetId="9">'Forma 13'!$B$124</definedName>
    <definedName name="VAS013_D_BENDROSIOSVEIKLOSSANAUDOSDarbo">'Forma 13'!$B$124</definedName>
    <definedName name="VAS013_D_BENDROSIOSVEIKLOSSANAUDOSTurto" localSheetId="9">'Forma 13'!$B$64</definedName>
    <definedName name="VAS013_D_BENDROSIOSVEIKLOSSANAUDOSTurto">'Forma 13'!$B$64</definedName>
    <definedName name="VAS013_D_DARBOAPMOKEJIMOSANAUDOS" localSheetId="9">'Forma 13'!$B$125</definedName>
    <definedName name="VAS013_D_DARBOAPMOKEJIMOSANAUDOS">'Forma 13'!$B$125</definedName>
    <definedName name="VAS013_D_DARBOSANAUDOS" localSheetId="9">'Forma 13'!$B$113</definedName>
    <definedName name="VAS013_D_DARBOSANAUDOS">'Forma 13'!$B$113</definedName>
    <definedName name="VAS013_D_DRAUDIMOPASLAUGOS" localSheetId="9">'Forma 13'!$B$231</definedName>
    <definedName name="VAS013_D_DRAUDIMOPASLAUGOS">'Forma 13'!$B$231</definedName>
    <definedName name="VAS013_D_EINAMOJOREMONTOIR" localSheetId="9">'Forma 13'!$B$77</definedName>
    <definedName name="VAS013_D_EINAMOJOREMONTOIR">'Forma 13'!$B$77</definedName>
    <definedName name="VAS013_D_ELEKTROSENERGIJOSSANAUDOS" localSheetId="9">'Forma 13'!$B$185</definedName>
    <definedName name="VAS013_D_ELEKTROSENERGIJOSSANAUDOS">'Forma 13'!$B$185</definedName>
    <definedName name="VAS013_D_GeriamojoVandensGavybos" localSheetId="9">'Forma 13'!$B$216</definedName>
    <definedName name="VAS013_D_GeriamojoVandensGavybos">'Forma 13'!$B$216</definedName>
    <definedName name="VAS013_D_GeriamojoVandensPristatymoApmokejimo" localSheetId="9">'Forma 13'!$B$128</definedName>
    <definedName name="VAS013_D_GeriamojoVandensPristatymoApmokejimo">'Forma 13'!$B$128</definedName>
    <definedName name="VAS013_D_GeriamojoVandensPristatymoAptarnavimo" localSheetId="9">'Forma 13'!$B$92</definedName>
    <definedName name="VAS013_D_GeriamojoVandensPristatymoAptarnavimo">'Forma 13'!$B$92</definedName>
    <definedName name="VAS013_D_GeriamojoVandensPristatymoAtsiskaitymai" localSheetId="9">'Forma 13'!$B$140</definedName>
    <definedName name="VAS013_D_GeriamojoVandensPristatymoAtsiskaitymai">'Forma 13'!$B$140</definedName>
    <definedName name="VAS013_D_GERIAMOJOVANDENSPRISTATYMODarbo" localSheetId="9">'Forma 13'!$B$116</definedName>
    <definedName name="VAS013_D_GERIAMOJOVANDENSPRISTATYMODarbo">'Forma 13'!$B$116</definedName>
    <definedName name="VAS013_D_GeriamojoVandensPristatymoDraudimo" localSheetId="9">'Forma 13'!$B$234</definedName>
    <definedName name="VAS013_D_GeriamojoVandensPristatymoDraudimo">'Forma 13'!$B$234</definedName>
    <definedName name="VAS013_D_GeriamojoVandensPristatymoEinamojo" localSheetId="9">'Forma 13'!$B$80</definedName>
    <definedName name="VAS013_D_GeriamojoVandensPristatymoEinamojo">'Forma 13'!$B$80</definedName>
    <definedName name="VAS013_D_GeriamojoVandensPristatymoElektros" localSheetId="9">'Forma 13'!$B$188</definedName>
    <definedName name="VAS013_D_GeriamojoVandensPristatymoElektros">'Forma 13'!$B$188</definedName>
    <definedName name="VAS013_D_GeriamojoVandensPristatymoImokos" localSheetId="9">'Forma 13'!$B$152</definedName>
    <definedName name="VAS013_D_GeriamojoVandensPristatymoImokos">'Forma 13'!$B$152</definedName>
    <definedName name="VAS013_D_GeriamojoVandensPristatymoKitos" localSheetId="9">'Forma 13'!$B$176</definedName>
    <definedName name="VAS013_D_GeriamojoVandensPristatymoKitos">'Forma 13'!$B$176</definedName>
    <definedName name="VAS013_D_GeriamojoVandensPristatymoKitosIslaidos" localSheetId="9">'Forma 13'!$B$273</definedName>
    <definedName name="VAS013_D_GeriamojoVandensPristatymoKitosIslaidos">'Forma 13'!$B$273</definedName>
    <definedName name="VAS013_D_GeriamojoVandensPristatymoKitosPaslaugos" localSheetId="9">'Forma 13'!$B$246</definedName>
    <definedName name="VAS013_D_GeriamojoVandensPristatymoKitosPaslaugos">'Forma 13'!$B$246</definedName>
    <definedName name="VAS013_D_GeriamojoVandensPristatymoMokesciu" localSheetId="9">'Forma 13'!$B$285</definedName>
    <definedName name="VAS013_D_GeriamojoVandensPristatymoMokesciu">'Forma 13'!$B$285</definedName>
    <definedName name="VAS013_D_GeriamojoVandensPristatymoNusidevejimo" localSheetId="9">'Forma 13'!$B$68</definedName>
    <definedName name="VAS013_D_GeriamojoVandensPristatymoNusidevejimo">'Forma 13'!$B$68</definedName>
    <definedName name="VAS013_D_GeriamojoVandensPristatymoPerkamos" localSheetId="9">'Forma 13'!$B$263</definedName>
    <definedName name="VAS013_D_GeriamojoVandensPristatymoPerkamos">'Forma 13'!$B$263</definedName>
    <definedName name="VAS013_D_GeriamojoVandensPristatymoSilumos" localSheetId="9">'Forma 13'!$B$164</definedName>
    <definedName name="VAS013_D_GeriamojoVandensPristatymoSilumos">'Forma 13'!$B$164</definedName>
    <definedName name="VAS013_D_GERIAMOJOVANDENSPRISTATYMOTurto" localSheetId="9">'Forma 13'!$B$56</definedName>
    <definedName name="VAS013_D_GERIAMOJOVANDENSPRISTATYMOTurto">'Forma 13'!$B$56</definedName>
    <definedName name="VAS013_D_GeriamojoVandensPristatymoVandentvarkos" localSheetId="9">'Forma 13'!$B$104</definedName>
    <definedName name="VAS013_D_GeriamojoVandensPristatymoVandentvarkos">'Forma 13'!$B$104</definedName>
    <definedName name="VAS013_D_GeriamojoVandensRuosimo" localSheetId="9">'Forma 13'!$B$217</definedName>
    <definedName name="VAS013_D_GeriamojoVandensRuosimo">'Forma 13'!$B$217</definedName>
    <definedName name="VAS013_D_GeriamojoVandensRuosimoApmokejimo" localSheetId="9">'Forma 13'!$B$127</definedName>
    <definedName name="VAS013_D_GeriamojoVandensRuosimoApmokejimo">'Forma 13'!$B$127</definedName>
    <definedName name="VAS013_D_GeriamojoVandensRuosimoAptarnavimo" localSheetId="9">'Forma 13'!$B$91</definedName>
    <definedName name="VAS013_D_GeriamojoVandensRuosimoAptarnavimo">'Forma 13'!$B$91</definedName>
    <definedName name="VAS013_D_GeriamojoVandensRuosimoAtsiskaitymai" localSheetId="9">'Forma 13'!$B$139</definedName>
    <definedName name="VAS013_D_GeriamojoVandensRuosimoAtsiskaitymai">'Forma 13'!$B$139</definedName>
    <definedName name="VAS013_D_GERIAMOJOVANDENSRUOSIMODarbo" localSheetId="9">'Forma 13'!$B$115</definedName>
    <definedName name="VAS013_D_GERIAMOJOVANDENSRUOSIMODarbo">'Forma 13'!$B$115</definedName>
    <definedName name="VAS013_D_GeriamojoVandensRuosimoDraudimo" localSheetId="9">'Forma 13'!$B$233</definedName>
    <definedName name="VAS013_D_GeriamojoVandensRuosimoDraudimo">'Forma 13'!$B$233</definedName>
    <definedName name="VAS013_D_GeriamojoVandensRuosimoEinamojo" localSheetId="9">'Forma 13'!$B$79</definedName>
    <definedName name="VAS013_D_GeriamojoVandensRuosimoEinamojo">'Forma 13'!$B$79</definedName>
    <definedName name="VAS013_D_GeriamojoVandensRuosimoElektros" localSheetId="9">'Forma 13'!$B$187</definedName>
    <definedName name="VAS013_D_GeriamojoVandensRuosimoElektros">'Forma 13'!$B$187</definedName>
    <definedName name="VAS013_D_GeriamojoVandensRuosimoImokos" localSheetId="9">'Forma 13'!$B$151</definedName>
    <definedName name="VAS013_D_GeriamojoVandensRuosimoImokos">'Forma 13'!$B$151</definedName>
    <definedName name="VAS013_D_GeriamojoVandensRuosimoKitos" localSheetId="9">'Forma 13'!$B$175</definedName>
    <definedName name="VAS013_D_GeriamojoVandensRuosimoKitos">'Forma 13'!$B$175</definedName>
    <definedName name="VAS013_D_GeriamojoVandensRuosimoKitosIslaidos" localSheetId="9">'Forma 13'!$B$272</definedName>
    <definedName name="VAS013_D_GeriamojoVandensRuosimoKitosIslaidos">'Forma 13'!$B$272</definedName>
    <definedName name="VAS013_D_GeriamojoVandensRuosimoKitosPaslaugos" localSheetId="9">'Forma 13'!$B$245</definedName>
    <definedName name="VAS013_D_GeriamojoVandensRuosimoKitosPaslaugos">'Forma 13'!$B$245</definedName>
    <definedName name="VAS013_D_GeriamojoVandensRuosimoMokesciu" localSheetId="9">'Forma 13'!$B$284</definedName>
    <definedName name="VAS013_D_GeriamojoVandensRuosimoMokesciu">'Forma 13'!$B$284</definedName>
    <definedName name="VAS013_D_GeriamojoVandensRuosimoNusidevejimo" localSheetId="9">'Forma 13'!$B$67</definedName>
    <definedName name="VAS013_D_GeriamojoVandensRuosimoNusidevejimo">'Forma 13'!$B$67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13'!$B$262</definedName>
    <definedName name="VAS013_D_GeriamojoVandensRuosimoPerkamos">'Forma 13'!$B$262</definedName>
    <definedName name="VAS013_D_GeriamojoVandensRuosimoSanaudoseE2" localSheetId="9">'Forma 13'!$B$205</definedName>
    <definedName name="VAS013_D_GeriamojoVandensRuosimoSanaudoseE2">'Forma 13'!$B$205</definedName>
    <definedName name="VAS013_D_GeriamojoVandensRuosimoSilumos" localSheetId="9">'Forma 13'!$B$163</definedName>
    <definedName name="VAS013_D_GeriamojoVandensRuosimoSilumos">'Forma 13'!$B$163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13'!$B$55</definedName>
    <definedName name="VAS013_D_GERiAMOJOVANDENSRUOSIMOTurto">'Forma 13'!$B$55</definedName>
    <definedName name="VAS013_D_GeriamojoVandensRuosimoVandentvarkos" localSheetId="9">'Forma 13'!$B$103</definedName>
    <definedName name="VAS013_D_GeriamojoVandensRuosimoVandentvarkos">'Forma 13'!$B$103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13'!$B$258</definedName>
    <definedName name="VAS013_D_GyventojuImokuAdministravimo">'Forma 13'!$B$258</definedName>
    <definedName name="VAS013_D_ILGALAIKIOTURTONUSIDEVEJIMO" localSheetId="9">'Forma 13'!$B$65</definedName>
    <definedName name="VAS013_D_ILGALAIKIOTURTONUSIDEVEJIMO">'Forma 13'!$B$65</definedName>
    <definedName name="VAS013_D_IMOKOSIGARANTINI" localSheetId="9">'Forma 13'!$B$149</definedName>
    <definedName name="VAS013_D_IMOKOSIGARANTINI">'Forma 13'!$B$149</definedName>
    <definedName name="VAS013_D_IsSioSkaiciaus" localSheetId="9">'Forma 13'!$B$204</definedName>
    <definedName name="VAS013_D_IsSioSkaiciaus">'Forma 13'!$B$204</definedName>
    <definedName name="VAS013_D_IsSioSkaiciausApmokejimo" localSheetId="9">'Forma 13'!$B$126</definedName>
    <definedName name="VAS013_D_IsSioSkaiciausApmokejimo">'Forma 13'!$B$126</definedName>
    <definedName name="VAS013_D_IsSioSkaiciausAptarnavimo" localSheetId="9">'Forma 13'!$B$90</definedName>
    <definedName name="VAS013_D_IsSioSkaiciausAptarnavimo">'Forma 13'!$B$90</definedName>
    <definedName name="VAS013_D_IsSioSkaiciausAtsiskaitymai" localSheetId="9">'Forma 13'!$B$138</definedName>
    <definedName name="VAS013_D_IsSioSkaiciausAtsiskaitymai">'Forma 13'!$B$138</definedName>
    <definedName name="VAS013_D_IsSioSkaiciausBankuPaslaugos" localSheetId="9">'Forma 13'!$B$255</definedName>
    <definedName name="VAS013_D_IsSioSkaiciausBankuPaslaugos">'Forma 13'!$B$255</definedName>
    <definedName name="VAS013_D_IsSioSkaiciausDarbo" localSheetId="9">'Forma 13'!$B$114</definedName>
    <definedName name="VAS013_D_IsSioSkaiciausDarbo">'Forma 13'!$B$114</definedName>
    <definedName name="VAS013_D_IsSioSkaiciausDraudimo" localSheetId="9">'Forma 13'!$B$232</definedName>
    <definedName name="VAS013_D_IsSioSkaiciausDraudimo">'Forma 13'!$B$232</definedName>
    <definedName name="VAS013_D_IsSioSkaiciausEinamojo" localSheetId="9">'Forma 13'!$B$78</definedName>
    <definedName name="VAS013_D_IsSioSkaiciausEinamojo">'Forma 13'!$B$78</definedName>
    <definedName name="VAS013_D_IsSioSkaiciausElektros" localSheetId="9">'Forma 13'!$B$186</definedName>
    <definedName name="VAS013_D_IsSioSkaiciausElektros">'Forma 13'!$B$186</definedName>
    <definedName name="VAS013_D_IsSioSkaiciausImokos" localSheetId="9">'Forma 13'!$B$150</definedName>
    <definedName name="VAS013_D_IsSioSkaiciausImokos">'Forma 13'!$B$150</definedName>
    <definedName name="VAS013_D_IsSioSkaiciausKitos" localSheetId="9">'Forma 13'!$B$174</definedName>
    <definedName name="VAS013_D_IsSioSkaiciausKitos">'Forma 13'!$B$174</definedName>
    <definedName name="VAS013_D_IsSioSkaiciausKitosIslaidos" localSheetId="9">'Forma 13'!$B$271</definedName>
    <definedName name="VAS013_D_IsSioSkaiciausKitosIslaidos">'Forma 13'!$B$271</definedName>
    <definedName name="VAS013_D_IsSioSkaiciausKitosPaslaugos" localSheetId="9">'Forma 13'!$B$244</definedName>
    <definedName name="VAS013_D_IsSioSkaiciausKitosPaslaugos">'Forma 13'!$B$244</definedName>
    <definedName name="VAS013_D_IsSioSkaiciausKuro" localSheetId="9">'Forma 13'!$B$206</definedName>
    <definedName name="VAS013_D_IsSioSkaiciausKuro">'Forma 13'!$B$206</definedName>
    <definedName name="VAS013_D_IsSioSkaiciausLabaratoriju" localSheetId="9">'Forma 13'!$B$228</definedName>
    <definedName name="VAS013_D_IsSioSkaiciausLabaratoriju">'Forma 13'!$B$228</definedName>
    <definedName name="VAS013_D_IsSioSkaiciausMokesciu" localSheetId="9">'Forma 13'!$B$283</definedName>
    <definedName name="VAS013_D_IsSioSkaiciausMokesciu">'Forma 13'!$B$283</definedName>
    <definedName name="VAS013_D_IsSioSkaiciausNusidevejimo" localSheetId="9">'Forma 13'!$B$66</definedName>
    <definedName name="VAS013_D_IsSioSkaiciausNusidevejimo">'Forma 13'!$B$66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13'!$B$261</definedName>
    <definedName name="VAS013_D_IsSioSkaiciausPerkamos">'Forma 13'!$B$261</definedName>
    <definedName name="VAS013_D_IsSioSkaiciausSilumos" localSheetId="9">'Forma 13'!$B$162</definedName>
    <definedName name="VAS013_D_IsSioSkaiciausSilumos">'Forma 13'!$B$162</definedName>
    <definedName name="VAS013_D_IsSioSkaiciausTechnologinisKuras" localSheetId="9">'Forma 13'!$B$201</definedName>
    <definedName name="VAS013_D_IsSioSkaiciausTechnologinisKuras">'Forma 13'!$B$201</definedName>
    <definedName name="VAS013_D_IsSioSkaiciausTechnologiniu" localSheetId="9">'Forma 13'!$B$198</definedName>
    <definedName name="VAS013_D_IsSioSkaiciausTechnologiniu">'Forma 13'!$B$198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13'!$B$218</definedName>
    <definedName name="VAS013_D_IsSioSkaiciausTransporto">'Forma 13'!$B$218</definedName>
    <definedName name="VAS013_D_IsSioSkaiciausTurto" localSheetId="9">'Forma 13'!$B$54</definedName>
    <definedName name="VAS013_D_IsSioSkaiciausTurto">'Forma 13'!$B$54</definedName>
    <definedName name="VAS013_D_IsSioSkaiciausVandentvarkos" localSheetId="9">'Forma 13'!$B$102</definedName>
    <definedName name="VAS013_D_IsSioSkaiciausVandentvarkos">'Forma 13'!$B$102</definedName>
    <definedName name="VAS013_D_KITOSDARBOmokymo" localSheetId="9">'Forma 13'!$B$173</definedName>
    <definedName name="VAS013_D_KITOSDARBOmokymo">'Forma 13'!$B$173</definedName>
    <definedName name="VAS013_D_KITOSISLAIDOS" localSheetId="9">'Forma 13'!$B$270</definedName>
    <definedName name="VAS013_D_KITOSISLAIDOS">'Forma 13'!$B$270</definedName>
    <definedName name="VAS013_D_KitosNepaskirstytinosSanaudos" localSheetId="9">'Forma 13'!$B$50</definedName>
    <definedName name="VAS013_D_KitosNepaskirstytinosSanaudos">'Forma 13'!$B$50</definedName>
    <definedName name="VAS013_D_KITOSPASLAUGOS" localSheetId="9">'Forma 13'!$B$243</definedName>
    <definedName name="VAS013_D_KITOSPASLAUGOS">'Forma 13'!$B$243</definedName>
    <definedName name="VAS013_D_KitosPaslaugosKitosPaslaugos" localSheetId="9">'Forma 13'!$B$259</definedName>
    <definedName name="VAS013_D_KitosPaslaugosKitosPaslaugos">'Forma 13'!$B$259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13'!$B$203</definedName>
    <definedName name="VAS013_D_KUROSANAUDOS">'Forma 13'!$B$203</definedName>
    <definedName name="VAS013_D_LABORATORIJUPASLAUGOS" localSheetId="9">'Forma 13'!$B$227</definedName>
    <definedName name="VAS013_D_LABORATORIJUPASLAUGOS">'Forma 13'!$B$227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13'!$B$282</definedName>
    <definedName name="VAS013_D_MOKESCIUSANAUDOS">'Forma 13'!$B$282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Apmokejimo" localSheetId="9">'Forma 13'!$B$135</definedName>
    <definedName name="VAS013_D_NetiesiogineseSanaudoseApmokejimo">'Forma 13'!$B$135</definedName>
    <definedName name="VAS013_D_NetiesiogineseSanaudoseAptarnavimo" localSheetId="9">'Forma 13'!$B$99</definedName>
    <definedName name="VAS013_D_NetiesiogineseSanaudoseAptarnavimo">'Forma 13'!$B$99</definedName>
    <definedName name="VAS013_D_NetiesiogineseSanaudoseAtsiskaitymai" localSheetId="9">'Forma 13'!$B$147</definedName>
    <definedName name="VAS013_D_NetiesiogineseSanaudoseAtsiskaitymai">'Forma 13'!$B$147</definedName>
    <definedName name="VAS013_D_NetiesiogineseSanaudoseDraudimo" localSheetId="9">'Forma 13'!$B$241</definedName>
    <definedName name="VAS013_D_NetiesiogineseSanaudoseDraudimo">'Forma 13'!$B$241</definedName>
    <definedName name="VAS013_D_NetiesiogineseSanaudoseEinamojo" localSheetId="9">'Forma 13'!$B$87</definedName>
    <definedName name="VAS013_D_NetiesiogineseSanaudoseEinamojo">'Forma 13'!$B$87</definedName>
    <definedName name="VAS013_D_NetiesiogineseSanaudoseElektros" localSheetId="9">'Forma 13'!$B$195</definedName>
    <definedName name="VAS013_D_NetiesiogineseSanaudoseElektros">'Forma 13'!$B$195</definedName>
    <definedName name="VAS013_D_NetiesiogineseSanaudoseImokos" localSheetId="9">'Forma 13'!$B$159</definedName>
    <definedName name="VAS013_D_NetiesiogineseSanaudoseImokos">'Forma 13'!$B$159</definedName>
    <definedName name="VAS013_D_NetiesiogineseSanaudoseKitos" localSheetId="9">'Forma 13'!$B$183</definedName>
    <definedName name="VAS013_D_NetiesiogineseSanaudoseKitos">'Forma 13'!$B$183</definedName>
    <definedName name="VAS013_D_NetiesiogineseSanaudoseKitosIslaidos" localSheetId="9">'Forma 13'!$B$280</definedName>
    <definedName name="VAS013_D_NetiesiogineseSanaudoseKitosIslaidos">'Forma 13'!$B$280</definedName>
    <definedName name="VAS013_D_NetiesiogineseSanaudoseKitosPaslaugos" localSheetId="9">'Forma 13'!$B$253</definedName>
    <definedName name="VAS013_D_NetiesiogineseSanaudoseKitosPaslaugos">'Forma 13'!$B$253</definedName>
    <definedName name="VAS013_D_NetiesiogineseSanaudoseKuro" localSheetId="9">'Forma 13'!$B$213</definedName>
    <definedName name="VAS013_D_NetiesiogineseSanaudoseKuro">'Forma 13'!$B$213</definedName>
    <definedName name="VAS013_D_NetiesiogineseSanaudoseNusidevejimo" localSheetId="9">'Forma 13'!$B$75</definedName>
    <definedName name="VAS013_D_NetiesiogineseSanaudoseNusidevejimo">'Forma 13'!$B$75</definedName>
    <definedName name="VAS013_D_NetiesiogineseSanaudoseSilumos" localSheetId="9">'Forma 13'!$B$171</definedName>
    <definedName name="VAS013_D_NetiesiogineseSanaudoseSilumos">'Forma 13'!$B$171</definedName>
    <definedName name="VAS013_D_NetiesiogineseSanaudoseTransporto" localSheetId="9">'Forma 13'!$B$225</definedName>
    <definedName name="VAS013_D_NetiesiogineseSanaudoseTransporto">'Forma 13'!$B$225</definedName>
    <definedName name="VAS013_D_NetiesiogineseSanaudoseVandentvarkos" localSheetId="9">'Forma 13'!$B$111</definedName>
    <definedName name="VAS013_D_NetiesiogineseSanaudoseVandentvarkos">'Forma 13'!$B$111</definedName>
    <definedName name="VAS013_D_NETIESIOGINESSANAUDOSDarbo" localSheetId="9">'Forma 13'!$B$123</definedName>
    <definedName name="VAS013_D_NETIESIOGINESSANAUDOSDarbo">'Forma 13'!$B$123</definedName>
    <definedName name="VAS013_D_NETIESIOGINESSANAUDOSTurto" localSheetId="9">'Forma 13'!$B$63</definedName>
    <definedName name="VAS013_D_NETIESIOGINESSANAUDOSTurto">'Forma 13'!$B$63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13'!$B$131</definedName>
    <definedName name="VAS013_D_NuotekuDumbloTvarkymoApmokejimo">'Forma 13'!$B$131</definedName>
    <definedName name="VAS013_D_NuotekuDumbloTvarkymoAptarnavimo" localSheetId="9">'Forma 13'!$B$95</definedName>
    <definedName name="VAS013_D_NuotekuDumbloTvarkymoAptarnavimo">'Forma 13'!$B$95</definedName>
    <definedName name="VAS013_D_NuotekuDumbloTvarkymoAtsiskaitymai" localSheetId="9">'Forma 13'!$B$143</definedName>
    <definedName name="VAS013_D_NuotekuDumbloTvarkymoAtsiskaitymai">'Forma 13'!$B$143</definedName>
    <definedName name="VAS013_D_NUOTEKUDUMBLOTVARKYMODarbo" localSheetId="9">'Forma 13'!$B$119</definedName>
    <definedName name="VAS013_D_NUOTEKUDUMBLOTVARKYMODarbo">'Forma 13'!$B$119</definedName>
    <definedName name="VAS013_D_NuotekuDumbloTvarkymoDraudimo" localSheetId="9">'Forma 13'!$B$237</definedName>
    <definedName name="VAS013_D_NuotekuDumbloTvarkymoDraudimo">'Forma 13'!$B$237</definedName>
    <definedName name="VAS013_D_NuotekuDumbloTvarkymoEinamojo" localSheetId="9">'Forma 13'!$B$83</definedName>
    <definedName name="VAS013_D_NuotekuDumbloTvarkymoEinamojo">'Forma 13'!$B$83</definedName>
    <definedName name="VAS013_D_NuotekuDumbloTvarkymoElektros" localSheetId="9">'Forma 13'!$B$191</definedName>
    <definedName name="VAS013_D_NuotekuDumbloTvarkymoElektros">'Forma 13'!$B$191</definedName>
    <definedName name="VAS013_D_NuotekuDumbloTvarkymoImokos" localSheetId="9">'Forma 13'!$B$155</definedName>
    <definedName name="VAS013_D_NuotekuDumbloTvarkymoImokos">'Forma 13'!$B$155</definedName>
    <definedName name="VAS013_D_NuotekuDumbloTvarkymoKitos" localSheetId="9">'Forma 13'!$B$179</definedName>
    <definedName name="VAS013_D_NuotekuDumbloTvarkymoKitos">'Forma 13'!$B$179</definedName>
    <definedName name="VAS013_D_NuotekuDumbloTvarkymoKitosIslaidos" localSheetId="9">'Forma 13'!$B$276</definedName>
    <definedName name="VAS013_D_NuotekuDumbloTvarkymoKitosIslaidos">'Forma 13'!$B$276</definedName>
    <definedName name="VAS013_D_NuotekuDumbloTvarkymoKitosPaslaugos" localSheetId="9">'Forma 13'!$B$249</definedName>
    <definedName name="VAS013_D_NuotekuDumbloTvarkymoKitosPaslaugos">'Forma 13'!$B$249</definedName>
    <definedName name="VAS013_D_NuotekuDumbloTvarkymoKuro" localSheetId="9">'Forma 13'!$B$209</definedName>
    <definedName name="VAS013_D_NuotekuDumbloTvarkymoKuro">'Forma 13'!$B$209</definedName>
    <definedName name="VAS013_D_NuotekuDumbloTvarkymoMokesciu" localSheetId="9">'Forma 13'!$B$288</definedName>
    <definedName name="VAS013_D_NuotekuDumbloTvarkymoMokesciu">'Forma 13'!$B$288</definedName>
    <definedName name="VAS013_D_NuotekuDumbloTvarkymoNusidevejimo" localSheetId="9">'Forma 13'!$B$71</definedName>
    <definedName name="VAS013_D_NuotekuDumbloTvarkymoNusidevejimo">'Forma 13'!$B$71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13'!$B$266</definedName>
    <definedName name="VAS013_D_NuotekuDumbloTvarkymoPerkamos">'Forma 13'!$B$266</definedName>
    <definedName name="VAS013_D_NuotekuDumbloTvarkymoSilumos" localSheetId="9">'Forma 13'!$B$167</definedName>
    <definedName name="VAS013_D_NuotekuDumbloTvarkymoSilumos">'Forma 13'!$B$167</definedName>
    <definedName name="VAS013_D_NuotekuDumbloTvarkymoTechnologiniu" localSheetId="9">'Forma 13'!$B$200</definedName>
    <definedName name="VAS013_D_NuotekuDumbloTvarkymoTechnologiniu">'Forma 13'!$B$200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13'!$B$221</definedName>
    <definedName name="VAS013_D_NuotekuDumbloTvarkymoTransporto">'Forma 13'!$B$221</definedName>
    <definedName name="VAS013_D_NUOTEKUDUMBLOTVARKYMOTurto" localSheetId="9">'Forma 13'!$B$59</definedName>
    <definedName name="VAS013_D_NUOTEKUDUMBLOTVARKYMOTurto">'Forma 13'!$B$59</definedName>
    <definedName name="VAS013_D_NuotekuDumbloTvarkymoVandentvarkos" localSheetId="9">'Forma 13'!$B$107</definedName>
    <definedName name="VAS013_D_NuotekuDumbloTvarkymoVandentvarkos">'Forma 13'!$B$107</definedName>
    <definedName name="VAS013_D_NUOTEKUSURINKIMOSANAUDOSDarbo" localSheetId="9">'Forma 13'!$B$117</definedName>
    <definedName name="VAS013_D_NUOTEKUSURINKIMOSANAUDOSDarbo">'Forma 13'!$B$117</definedName>
    <definedName name="VAS013_D_NuotekuSurinkimoSanaudoseApmokejimo" localSheetId="9">'Forma 13'!$B$129</definedName>
    <definedName name="VAS013_D_NuotekuSurinkimoSanaudoseApmokejimo">'Forma 13'!$B$129</definedName>
    <definedName name="VAS013_D_NuotekuSurinkimoSanaudoseAptarnavimo" localSheetId="9">'Forma 13'!$B$93</definedName>
    <definedName name="VAS013_D_NuotekuSurinkimoSanaudoseAptarnavimo">'Forma 13'!$B$93</definedName>
    <definedName name="VAS013_D_NuotekuSurinkimoSanaudoseAtsiskaitymai" localSheetId="9">'Forma 13'!$B$141</definedName>
    <definedName name="VAS013_D_NuotekuSurinkimoSanaudoseAtsiskaitymai">'Forma 13'!$B$141</definedName>
    <definedName name="VAS013_D_NuotekuSurinkimoSanaudoseDraudimo" localSheetId="9">'Forma 13'!$B$235</definedName>
    <definedName name="VAS013_D_NuotekuSurinkimoSanaudoseDraudimo">'Forma 13'!$B$235</definedName>
    <definedName name="VAS013_D_NuotekuSurinkimoSanaudoseEinamojo" localSheetId="9">'Forma 13'!$B$81</definedName>
    <definedName name="VAS013_D_NuotekuSurinkimoSanaudoseEinamojo">'Forma 13'!$B$81</definedName>
    <definedName name="VAS013_D_NuotekuSurinkimoSanaudoseElektros" localSheetId="9">'Forma 13'!$B$189</definedName>
    <definedName name="VAS013_D_NuotekuSurinkimoSanaudoseElektros">'Forma 13'!$B$189</definedName>
    <definedName name="VAS013_D_NuotekuSurinkimoSanaudoseImokos" localSheetId="9">'Forma 13'!$B$153</definedName>
    <definedName name="VAS013_D_NuotekuSurinkimoSanaudoseImokos">'Forma 13'!$B$153</definedName>
    <definedName name="VAS013_D_NuotekuSurinkimoSanaudoseKitos" localSheetId="9">'Forma 13'!$B$177</definedName>
    <definedName name="VAS013_D_NuotekuSurinkimoSanaudoseKitos">'Forma 13'!$B$177</definedName>
    <definedName name="VAS013_D_NuotekuSurinkimoSanaudoseKitosIslaidos" localSheetId="9">'Forma 13'!$B$274</definedName>
    <definedName name="VAS013_D_NuotekuSurinkimoSanaudoseKitosIslaidos">'Forma 13'!$B$274</definedName>
    <definedName name="VAS013_D_NuotekuSurinkimoSanaudoseKitosPaslaugos" localSheetId="9">'Forma 13'!$B$247</definedName>
    <definedName name="VAS013_D_NuotekuSurinkimoSanaudoseKitosPaslaugos">'Forma 13'!$B$247</definedName>
    <definedName name="VAS013_D_NuotekuSurinkimoSanaudoseKuro" localSheetId="9">'Forma 13'!$B$207</definedName>
    <definedName name="VAS013_D_NuotekuSurinkimoSanaudoseKuro">'Forma 13'!$B$207</definedName>
    <definedName name="VAS013_D_NuotekuSurinkimoSanaudoseMokesciu" localSheetId="9">'Forma 13'!$B$286</definedName>
    <definedName name="VAS013_D_NuotekuSurinkimoSanaudoseMokesciu">'Forma 13'!$B$286</definedName>
    <definedName name="VAS013_D_NuotekuSurinkimoSanaudoseNusidevejimo" localSheetId="9">'Forma 13'!$B$69</definedName>
    <definedName name="VAS013_D_NuotekuSurinkimoSanaudoseNusidevejimo">'Forma 13'!$B$69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13'!$B$264</definedName>
    <definedName name="VAS013_D_NuotekuSurinkimoSanaudosePerkamos">'Forma 13'!$B$264</definedName>
    <definedName name="VAS013_D_NuotekuSurinkimoSanaudoseSilumos" localSheetId="9">'Forma 13'!$B$165</definedName>
    <definedName name="VAS013_D_NuotekuSurinkimoSanaudoseSilumos">'Forma 13'!$B$165</definedName>
    <definedName name="VAS013_D_NuotekuSurinkimoSanaudoseTransporto" localSheetId="9">'Forma 13'!$B$219</definedName>
    <definedName name="VAS013_D_NuotekuSurinkimoSanaudoseTransporto">'Forma 13'!$B$219</definedName>
    <definedName name="VAS013_D_NuotekuSurinkimoSanaudoseVandentvarkos" localSheetId="9">'Forma 13'!$B$105</definedName>
    <definedName name="VAS013_D_NuotekuSurinkimoSanaudoseVandentvarkos">'Forma 13'!$B$105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13'!$B$57</definedName>
    <definedName name="VAS013_D_NUOTEKUSURINKIMOSANAUDOSTurto">'Forma 13'!$B$57</definedName>
    <definedName name="VAS013_D_NuotekuTranportavimoMobiliosiomisElektros" localSheetId="9">'Forma 13'!$B$194</definedName>
    <definedName name="VAS013_D_NuotekuTranportavimoMobiliosiomisElektros">'Forma 13'!$B$194</definedName>
    <definedName name="VAS013_D_NuotekuTransportavimoMobiliosiomisApmokejimo" localSheetId="9">'Forma 13'!$B$134</definedName>
    <definedName name="VAS013_D_NuotekuTransportavimoMobiliosiomisApmokejimo">'Forma 13'!$B$134</definedName>
    <definedName name="VAS013_D_NuotekuTransportavimoMobiliosiomisAptarnavimo" localSheetId="9">'Forma 13'!$B$98</definedName>
    <definedName name="VAS013_D_NuotekuTransportavimoMobiliosiomisAptarnavimo">'Forma 13'!$B$98</definedName>
    <definedName name="VAS013_D_NuotekuTransportavimoMobiliosiomisAtsiskaitymai" localSheetId="9">'Forma 13'!$B$146</definedName>
    <definedName name="VAS013_D_NuotekuTransportavimoMobiliosiomisAtsiskaitymai">'Forma 13'!$B$146</definedName>
    <definedName name="VAS013_D_NUOTEKUTRANSPORTAVIMOMOBILIOSIOMISDarbo" localSheetId="9">'Forma 13'!$B$122</definedName>
    <definedName name="VAS013_D_NUOTEKUTRANSPORTAVIMOMOBILIOSIOMISDarbo">'Forma 13'!$B$122</definedName>
    <definedName name="VAS013_D_NuotekuTransportavimoMobiliosiomisDraudimo" localSheetId="9">'Forma 13'!$B$240</definedName>
    <definedName name="VAS013_D_NuotekuTransportavimoMobiliosiomisDraudimo">'Forma 13'!$B$240</definedName>
    <definedName name="VAS013_D_NuotekuTransportavimoMobiliosiomisEinamojo" localSheetId="9">'Forma 13'!$B$86</definedName>
    <definedName name="VAS013_D_NuotekuTransportavimoMobiliosiomisEinamojo">'Forma 13'!$B$86</definedName>
    <definedName name="VAS013_D_NuotekuTransportavimoMobiliosiomisImokos" localSheetId="9">'Forma 13'!$B$158</definedName>
    <definedName name="VAS013_D_NuotekuTransportavimoMobiliosiomisImokos">'Forma 13'!$B$158</definedName>
    <definedName name="VAS013_D_NuotekuTransportavimoMobiliosiomisKitos" localSheetId="9">'Forma 13'!$B$182</definedName>
    <definedName name="VAS013_D_NuotekuTransportavimoMobiliosiomisKitos">'Forma 13'!$B$182</definedName>
    <definedName name="VAS013_D_NuotekuTransportavimoMobiliosiomisKitosIslaidos" localSheetId="9">'Forma 13'!$B$279</definedName>
    <definedName name="VAS013_D_NuotekuTransportavimoMobiliosiomisKitosIslaidos">'Forma 13'!$B$279</definedName>
    <definedName name="VAS013_D_NuotekuTransportavimoMobiliosiomisKitosPaslaugos" localSheetId="9">'Forma 13'!$B$252</definedName>
    <definedName name="VAS013_D_NuotekuTransportavimoMobiliosiomisKitosPaslaugos">'Forma 13'!$B$252</definedName>
    <definedName name="VAS013_D_NuotekuTransportavimoMobiliosiomisKuro" localSheetId="9">'Forma 13'!$B$212</definedName>
    <definedName name="VAS013_D_NuotekuTransportavimoMobiliosiomisKuro">'Forma 13'!$B$212</definedName>
    <definedName name="VAS013_D_NuotekuTransportavimoMobiliosiomisMokesciu" localSheetId="9">'Forma 13'!$B$291</definedName>
    <definedName name="VAS013_D_NuotekuTransportavimoMobiliosiomisMokesciu">'Forma 13'!$B$291</definedName>
    <definedName name="VAS013_D_NuotekuTransportavimoMobiliosiomisNusidevejimo" localSheetId="9">'Forma 13'!$B$74</definedName>
    <definedName name="VAS013_D_NuotekuTransportavimoMobiliosiomisNusidevejimo">'Forma 13'!$B$74</definedName>
    <definedName name="VAS013_D_NuotekuTransportavimoMobiliosiomisPerkamos" localSheetId="9">'Forma 13'!$B$269</definedName>
    <definedName name="VAS013_D_NuotekuTransportavimoMobiliosiomisPerkamos">'Forma 13'!$B$269</definedName>
    <definedName name="VAS013_D_NuotekuTransportavimoMobiliosiomisSilumos" localSheetId="9">'Forma 13'!$B$170</definedName>
    <definedName name="VAS013_D_NuotekuTransportavimoMobiliosiomisSilumos">'Forma 13'!$B$170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13'!$B$224</definedName>
    <definedName name="VAS013_D_NuotekuTransportavimoMobiliosiomisTransporto">'Forma 13'!$B$224</definedName>
    <definedName name="VAS013_D_NUOTEKUTRANSPORTAVIMOMOBILIOSIOMISTurto" localSheetId="9">'Forma 13'!$B$62</definedName>
    <definedName name="VAS013_D_NUOTEKUTRANSPORTAVIMOMOBILIOSIOMISTurto">'Forma 13'!$B$62</definedName>
    <definedName name="VAS013_D_NuotekuTransportavimoMobiliosiomisVandentvarkos" localSheetId="9">'Forma 13'!$B$110</definedName>
    <definedName name="VAS013_D_NuotekuTransportavimoMobiliosiomisVandentvarkos">'Forma 13'!$B$110</definedName>
    <definedName name="VAS013_D_NuotekuValymo" localSheetId="9">'Forma 13'!$B$208</definedName>
    <definedName name="VAS013_D_NuotekuValymo">'Forma 13'!$B$208</definedName>
    <definedName name="VAS013_D_NUOTEKUVALYMOSANAUDOSDarbo" localSheetId="9">'Forma 13'!$B$118</definedName>
    <definedName name="VAS013_D_NUOTEKUVALYMOSANAUDOSDarbo">'Forma 13'!$B$118</definedName>
    <definedName name="VAS013_D_NuotekuValymoSanaudose" localSheetId="9">'Forma 13'!$B$220</definedName>
    <definedName name="VAS013_D_NuotekuValymoSanaudose">'Forma 13'!$B$220</definedName>
    <definedName name="VAS013_D_NuotekuValymoSanaudoseApmokejimo" localSheetId="9">'Forma 13'!$B$130</definedName>
    <definedName name="VAS013_D_NuotekuValymoSanaudoseApmokejimo">'Forma 13'!$B$130</definedName>
    <definedName name="VAS013_D_NuotekuValymoSanaudoseAptarnavimo" localSheetId="9">'Forma 13'!$B$94</definedName>
    <definedName name="VAS013_D_NuotekuValymoSanaudoseAptarnavimo">'Forma 13'!$B$94</definedName>
    <definedName name="VAS013_D_NuotekuValymoSanaudoseAtsiskaitymai" localSheetId="9">'Forma 13'!$B$142</definedName>
    <definedName name="VAS013_D_NuotekuValymoSanaudoseAtsiskaitymai">'Forma 13'!$B$142</definedName>
    <definedName name="VAS013_D_NuotekuValymoSanaudoseDraudimo" localSheetId="9">'Forma 13'!$B$236</definedName>
    <definedName name="VAS013_D_NuotekuValymoSanaudoseDraudimo">'Forma 13'!$B$236</definedName>
    <definedName name="VAS013_D_NuotekuValymoSanaudoseEinamojo" localSheetId="9">'Forma 13'!$B$82</definedName>
    <definedName name="VAS013_D_NuotekuValymoSanaudoseEinamojo">'Forma 13'!$B$82</definedName>
    <definedName name="VAS013_D_NuotekuValymoSanaudoseElektros" localSheetId="9">'Forma 13'!$B$190</definedName>
    <definedName name="VAS013_D_NuotekuValymoSanaudoseElektros">'Forma 13'!$B$190</definedName>
    <definedName name="VAS013_D_NuotekuValymoSanaudoseImokos" localSheetId="9">'Forma 13'!$B$154</definedName>
    <definedName name="VAS013_D_NuotekuValymoSanaudoseImokos">'Forma 13'!$B$154</definedName>
    <definedName name="VAS013_D_NuotekuValymoSanaudoseKitos" localSheetId="9">'Forma 13'!$B$178</definedName>
    <definedName name="VAS013_D_NuotekuValymoSanaudoseKitos">'Forma 13'!$B$178</definedName>
    <definedName name="VAS013_D_NuotekuValymoSanaudoseKitosIslaidos" localSheetId="9">'Forma 13'!$B$275</definedName>
    <definedName name="VAS013_D_NuotekuValymoSanaudoseKitosIslaidos">'Forma 13'!$B$275</definedName>
    <definedName name="VAS013_D_NuotekuValymoSanaudoseKitosPaslaugos" localSheetId="9">'Forma 13'!$B$248</definedName>
    <definedName name="VAS013_D_NuotekuValymoSanaudoseKitosPaslaugos">'Forma 13'!$B$248</definedName>
    <definedName name="VAS013_D_NuotekuValymoSanaudoseMokesciu" localSheetId="9">'Forma 13'!$B$287</definedName>
    <definedName name="VAS013_D_NuotekuValymoSanaudoseMokesciu">'Forma 13'!$B$287</definedName>
    <definedName name="VAS013_D_NuotekuValymoSanaudoseNusidevejimo" localSheetId="9">'Forma 13'!$B$70</definedName>
    <definedName name="VAS013_D_NuotekuValymoSanaudoseNusidevejimo">'Forma 13'!$B$70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13'!$B$265</definedName>
    <definedName name="VAS013_D_NuotekuValymoSanaudosePerkamos">'Forma 13'!$B$265</definedName>
    <definedName name="VAS013_D_NuotekuValymoSanaudoseSilumos" localSheetId="9">'Forma 13'!$B$166</definedName>
    <definedName name="VAS013_D_NuotekuValymoSanaudoseSilumos">'Forma 13'!$B$166</definedName>
    <definedName name="VAS013_D_NuotekuValymoSanaudoseTechnologiniu" localSheetId="9">'Forma 13'!$B$199</definedName>
    <definedName name="VAS013_D_NuotekuValymoSanaudoseTechnologiniu">'Forma 13'!$B$199</definedName>
    <definedName name="VAS013_D_NuotekuValymoSanaudoseVandentvarkose" localSheetId="9">'Forma 13'!$B$106</definedName>
    <definedName name="VAS013_D_NuotekuValymoSanaudoseVandentvarkose">'Forma 13'!$B$106</definedName>
    <definedName name="VAS013_D_NuotekuValymoSanaudosLabaratoriju" localSheetId="9">'Forma 13'!$B$229</definedName>
    <definedName name="VAS013_D_NuotekuValymoSanaudosLabaratoriju">'Forma 13'!$B$229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13'!$B$58</definedName>
    <definedName name="VAS013_D_NUOTEKUVALYMOSANAUDOSTurto">'Forma 13'!$B$58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13'!$B$51</definedName>
    <definedName name="VAS013_D_NusidevejimoSanauduDalisSukurtosUz">'Forma 13'!$B$51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13'!$B$157</definedName>
    <definedName name="VAS013_D_PardavimuVeiklosSanaudoseImokos">'Forma 13'!$B$157</definedName>
    <definedName name="VAS013_D_PavirsiniuNuoekuTvarkymoApmokejimo" localSheetId="9">'Forma 13'!$B$132</definedName>
    <definedName name="VAS013_D_PavirsiniuNuoekuTvarkymoApmokejimo">'Forma 13'!$B$132</definedName>
    <definedName name="VAS013_D_PavirsiniuNuotekuTvarkymoAptarnavimo" localSheetId="9">'Forma 13'!$B$96</definedName>
    <definedName name="VAS013_D_PavirsiniuNuotekuTvarkymoAptarnavimo">'Forma 13'!$B$96</definedName>
    <definedName name="VAS013_D_PavirsiniuNuotekuTvarkymoAtsiskaitymai" localSheetId="9">'Forma 13'!$B$144</definedName>
    <definedName name="VAS013_D_PavirsiniuNuotekuTvarkymoAtsiskaitymai">'Forma 13'!$B$144</definedName>
    <definedName name="VAS013_D_PAVIRSINIUNUOTEKUTVARKYMODarbo" localSheetId="9">'Forma 13'!$B$120</definedName>
    <definedName name="VAS013_D_PAVIRSINIUNUOTEKUTVARKYMODarbo">'Forma 13'!$B$120</definedName>
    <definedName name="VAS013_D_PavirsiniuNuotekuTvarkymoDraudimo" localSheetId="9">'Forma 13'!$B$238</definedName>
    <definedName name="VAS013_D_PavirsiniuNuotekuTvarkymoDraudimo">'Forma 13'!$B$238</definedName>
    <definedName name="VAS013_D_PavirsiniuNuotekuTvarkymoEinamojo" localSheetId="9">'Forma 13'!$B$84</definedName>
    <definedName name="VAS013_D_PavirsiniuNuotekuTvarkymoEinamojo">'Forma 13'!$B$84</definedName>
    <definedName name="VAS013_D_PavirsiniuNuotekuTvarkymoElektros" localSheetId="9">'Forma 13'!$B$192</definedName>
    <definedName name="VAS013_D_PavirsiniuNuotekuTvarkymoElektros">'Forma 13'!$B$192</definedName>
    <definedName name="VAS013_D_PavirsiniuNuotekuTvarkymoImokos" localSheetId="9">'Forma 13'!$B$156</definedName>
    <definedName name="VAS013_D_PavirsiniuNuotekuTvarkymoImokos">'Forma 13'!$B$156</definedName>
    <definedName name="VAS013_D_PavirsiniuNuotekuTvarkymoKitos" localSheetId="9">'Forma 13'!$B$180</definedName>
    <definedName name="VAS013_D_PavirsiniuNuotekuTvarkymoKitos">'Forma 13'!$B$180</definedName>
    <definedName name="VAS013_D_PavirsiniuNuotekuTvarkymoKitosIslaidos" localSheetId="9">'Forma 13'!$B$277</definedName>
    <definedName name="VAS013_D_PavirsiniuNuotekuTvarkymoKitosIslaidos">'Forma 13'!$B$277</definedName>
    <definedName name="VAS013_D_PavirsiniuNuotekuTvarkymoKitosPaslaugos" localSheetId="9">'Forma 13'!$B$250</definedName>
    <definedName name="VAS013_D_PavirsiniuNuotekuTvarkymoKitosPaslaugos">'Forma 13'!$B$250</definedName>
    <definedName name="VAS013_D_PavirsiniuNuotekuTvarkymoKuro" localSheetId="9">'Forma 13'!$B$210</definedName>
    <definedName name="VAS013_D_PavirsiniuNuotekuTvarkymoKuro">'Forma 13'!$B$210</definedName>
    <definedName name="VAS013_D_PavirsiniuNuotekuTvarkymoLabaratoriju" localSheetId="9">'Forma 13'!$B$230</definedName>
    <definedName name="VAS013_D_PavirsiniuNuotekuTvarkymoLabaratoriju">'Forma 13'!$B$230</definedName>
    <definedName name="VAS013_D_PavirsiniuNuotekuTvarkymoMokesciu" localSheetId="9">'Forma 13'!$B$289</definedName>
    <definedName name="VAS013_D_PavirsiniuNuotekuTvarkymoMokesciu">'Forma 13'!$B$289</definedName>
    <definedName name="VAS013_D_PavirsiniuNuotekuTvarkymoNusidevejimo" localSheetId="9">'Forma 13'!$B$72</definedName>
    <definedName name="VAS013_D_PavirsiniuNuotekuTvarkymoNusidevejimo">'Forma 13'!$B$72</definedName>
    <definedName name="VAS013_D_PavirsiniuNuotekuTvarkymoPerkamos" localSheetId="9">'Forma 13'!$B$267</definedName>
    <definedName name="VAS013_D_PavirsiniuNuotekuTvarkymoPerkamos">'Forma 13'!$B$267</definedName>
    <definedName name="VAS013_D_PavirsiniuNuotekuTvarkymoSilumos" localSheetId="9">'Forma 13'!$B$168</definedName>
    <definedName name="VAS013_D_PavirsiniuNuotekuTvarkymoSilumos">'Forma 13'!$B$168</definedName>
    <definedName name="VAS013_D_PavirsiniuNuotekuTvarkymoTechnologiniu" localSheetId="9">'Forma 13'!$B$202</definedName>
    <definedName name="VAS013_D_PavirsiniuNuotekuTvarkymoTechnologiniu">'Forma 13'!$B$202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13'!$B$222</definedName>
    <definedName name="VAS013_D_PavirsiniuNuotekuTvarkymoTransporto">'Forma 13'!$B$222</definedName>
    <definedName name="VAS013_D_PAVIRSINIUNUOTEKUTVARKYMOTurto" localSheetId="9">'Forma 13'!$B$60</definedName>
    <definedName name="VAS013_D_PAVIRSINIUNUOTEKUTVARKYMOTurto">'Forma 13'!$B$60</definedName>
    <definedName name="VAS013_D_PavirsiniuNuotekuTvarkymoVandentvarkos" localSheetId="9">'Forma 13'!$B$108</definedName>
    <definedName name="VAS013_D_PavirsiniuNuotekuTvarkymoVandentvarkos">'Forma 13'!$B$108</definedName>
    <definedName name="VAS013_D_PERKAMOSPASLAUGOS" localSheetId="9">'Forma 13'!$B$260</definedName>
    <definedName name="VAS013_D_PERKAMOSPASLAUGOS">'Forma 13'!$B$260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13'!$B$161</definedName>
    <definedName name="VAS013_D_SILUMOSENERGIJOS">'Forma 13'!$B$161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13'!$B$197</definedName>
    <definedName name="VAS013_D_TECHNOLOGINIUMEDZIAGUSANAUDOS">'Forma 13'!$B$197</definedName>
    <definedName name="VAS013_D_TeisinesPaslaugos" localSheetId="9">'Forma 13'!$B$257</definedName>
    <definedName name="VAS013_D_TeisinesPaslaugos">'Forma 13'!$B$257</definedName>
    <definedName name="VAS013_D_TelekomunikacijuPaslaugos" localSheetId="9">'Forma 13'!$B$256</definedName>
    <definedName name="VAS013_D_TelekomunikacijuPaslaugos">'Forma 13'!$B$256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13'!$B$215</definedName>
    <definedName name="VAS013_D_TRANSPORTOPASLAUGOS">'Forma 13'!$B$215</definedName>
    <definedName name="VAS013_D_TURTOSANAUDOS" localSheetId="9">'Forma 13'!$B$53</definedName>
    <definedName name="VAS013_D_TURTOSANAUDOS">'Forma 13'!$B$53</definedName>
    <definedName name="VAS013_D_VANDENTVARKOS" localSheetId="9">'Forma 13'!$B$10</definedName>
    <definedName name="VAS013_D_VANDENTVARKOS">'Forma 13'!$B$10</definedName>
    <definedName name="VAS013_D_VANDENTVARKOSTURTONUOMOS" localSheetId="9">'Forma 13'!$B$101</definedName>
    <definedName name="VAS013_D_VANDENTVARKOSTURTONUOMOS">'Forma 13'!$B$101</definedName>
    <definedName name="VAS013_D_VANDENTVARKOSUKIOSANAUDOS" localSheetId="9">'Forma 13'!$B$52</definedName>
    <definedName name="VAS013_D_VANDENTVARKOSUKIOSANAUDOS">'Forma 13'!$B$52</definedName>
    <definedName name="VAS013_D_VISOSSANAUDOS" localSheetId="9">'Forma 13'!$B$293</definedName>
    <definedName name="VAS013_D_VISOSSANAUDOS">'Forma 13'!$B$293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13'!$C$89</definedName>
    <definedName name="VAS013_F_APTARNAVIMOREMONTODARBAI20M">'Forma 13'!$C$89</definedName>
    <definedName name="VAS013_F_AtsiskaitomujuGeriamojoVandensApmokejimo20M" localSheetId="9">'Forma 13'!$C$133</definedName>
    <definedName name="VAS013_F_AtsiskaitomujuGeriamojoVandensApmokejimo20M">'Forma 13'!$C$133</definedName>
    <definedName name="VAS013_F_AtsiskaitomujuGeriamojoVandensAptarnavimo20M" localSheetId="9">'Forma 13'!$C$97</definedName>
    <definedName name="VAS013_F_AtsiskaitomujuGeriamojoVandensAptarnavimo20M">'Forma 13'!$C$97</definedName>
    <definedName name="VAS013_F_AtsiskaitomujuGeriamojoVandensAtsiskaitymai20M" localSheetId="9">'Forma 13'!$C$145</definedName>
    <definedName name="VAS013_F_AtsiskaitomujuGeriamojoVandensAtsiskaitymai20M">'Forma 13'!$C$145</definedName>
    <definedName name="VAS013_F_ATSISKAITOMUJUGERIAMOJOVANDENSDarbo20M" localSheetId="9">'Forma 13'!$C$121</definedName>
    <definedName name="VAS013_F_ATSISKAITOMUJUGERIAMOJOVANDENSDarbo20M">'Forma 13'!$C$121</definedName>
    <definedName name="VAS013_F_AtsiskaitomujuGeriamojoVandensDraudimo20M" localSheetId="9">'Forma 13'!$C$239</definedName>
    <definedName name="VAS013_F_AtsiskaitomujuGeriamojoVandensDraudimo20M">'Forma 13'!$C$239</definedName>
    <definedName name="VAS013_F_AtsiskaitomujuGeriamojoVandensEinamojo20M" localSheetId="9">'Forma 13'!$C$85</definedName>
    <definedName name="VAS013_F_AtsiskaitomujuGeriamojoVandensEinamojo20M">'Forma 13'!$C$85</definedName>
    <definedName name="VAS013_F_AtsiskaitomujuGeriamojoVandensElektros20M" localSheetId="9">'Forma 13'!$C$193</definedName>
    <definedName name="VAS013_F_AtsiskaitomujuGeriamojoVandensElektros20M">'Forma 13'!$C$193</definedName>
    <definedName name="VAS013_F_AtsiskaitomujuGeriamojoVandensKitos20M" localSheetId="9">'Forma 13'!$C$181</definedName>
    <definedName name="VAS013_F_AtsiskaitomujuGeriamojoVandensKitos20M">'Forma 13'!$C$181</definedName>
    <definedName name="VAS013_F_AtsiskaitomujuGeriamojoVandensKitosIslaidos20M" localSheetId="9">'Forma 13'!$C$278</definedName>
    <definedName name="VAS013_F_AtsiskaitomujuGeriamojoVandensKitosIslaidos20M">'Forma 13'!$C$278</definedName>
    <definedName name="VAS013_F_AtsiskaitomujuGeriamojoVandensKitosPaslaugos20M" localSheetId="9">'Forma 13'!$C$251</definedName>
    <definedName name="VAS013_F_AtsiskaitomujuGeriamojoVandensKitosPaslaugos20M">'Forma 13'!$C$251</definedName>
    <definedName name="VAS013_F_AtsiskaitomujuGeriamojoVandensKuro20M" localSheetId="9">'Forma 13'!$C$211</definedName>
    <definedName name="VAS013_F_AtsiskaitomujuGeriamojoVandensKuro20M">'Forma 13'!$C$211</definedName>
    <definedName name="VAS013_F_AtsiskaitomujuGeriamojoVandensMokesciu20M" localSheetId="9">'Forma 13'!$C$290</definedName>
    <definedName name="VAS013_F_AtsiskaitomujuGeriamojoVandensMokesciu20M">'Forma 13'!$C$290</definedName>
    <definedName name="VAS013_F_AtsiskaitomujuGeriamojoVandensNusidevejimo20M" localSheetId="9">'Forma 13'!$C$73</definedName>
    <definedName name="VAS013_F_AtsiskaitomujuGeriamojoVandensNusidevejimo20M">'Forma 13'!$C$73</definedName>
    <definedName name="VAS013_F_AtsiskaitomujuGeriamojoVandensPerkamos20M" localSheetId="9">'Forma 13'!$C$268</definedName>
    <definedName name="VAS013_F_AtsiskaitomujuGeriamojoVandensPerkamos20M">'Forma 13'!$C$268</definedName>
    <definedName name="VAS013_F_AtsiskaitomujuGeriamojoVandensSilumos20M" localSheetId="9">'Forma 13'!$C$169</definedName>
    <definedName name="VAS013_F_AtsiskaitomujuGeriamojoVandensSilumos20M">'Forma 13'!$C$169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13'!$C$223</definedName>
    <definedName name="VAS013_F_AtsiskaitomujuGeriamojoVandensTransporto20M">'Forma 13'!$C$223</definedName>
    <definedName name="VAS013_F_ATSISKAITOMUJUGERIAMOJOVANDENSTurto20M" localSheetId="9">'Forma 13'!$C$61</definedName>
    <definedName name="VAS013_F_ATSISKAITOMUJUGERIAMOJOVANDENSTurto20M">'Forma 13'!$C$61</definedName>
    <definedName name="VAS013_F_AtsiskaitomujuGeriamojoVandensVandentvarkos20M" localSheetId="9">'Forma 13'!$C$109</definedName>
    <definedName name="VAS013_F_AtsiskaitomujuGeriamojoVandensVandentvarkos20M">'Forma 13'!$C$109</definedName>
    <definedName name="VAS013_F_ATSKAITYMAISOCIALINIAMDRAUDIMUI20M" localSheetId="9">'Forma 13'!$C$137</definedName>
    <definedName name="VAS013_F_ATSKAITYMAISOCIALINIAMDRAUDIMUI20M">'Forma 13'!$C$137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13'!$C$136</definedName>
    <definedName name="VAS013_F_BendrosioseSanaudoseApmokejimo20M">'Forma 13'!$C$136</definedName>
    <definedName name="VAS013_F_BendrosioseSanaudoseAptarnavimo20M" localSheetId="9">'Forma 13'!$C$100</definedName>
    <definedName name="VAS013_F_BendrosioseSanaudoseAptarnavimo20M">'Forma 13'!$C$100</definedName>
    <definedName name="VAS013_F_BendrosioseSanaudoseAtsiskaitymai20M" localSheetId="9">'Forma 13'!$C$148</definedName>
    <definedName name="VAS013_F_BendrosioseSanaudoseAtsiskaitymai20M">'Forma 13'!$C$148</definedName>
    <definedName name="VAS013_F_BendrosioseSanaudoseDraudimo20M" localSheetId="9">'Forma 13'!$C$242</definedName>
    <definedName name="VAS013_F_BendrosioseSanaudoseDraudimo20M">'Forma 13'!$C$242</definedName>
    <definedName name="VAS013_F_BendrosioseSanaudoseEinamojo20M" localSheetId="9">'Forma 13'!$C$88</definedName>
    <definedName name="VAS013_F_BendrosioseSanaudoseEinamojo20M">'Forma 13'!$C$88</definedName>
    <definedName name="VAS013_F_BendrosioseSanaudoseElektros20M" localSheetId="9">'Forma 13'!$C$196</definedName>
    <definedName name="VAS013_F_BendrosioseSanaudoseElektros20M">'Forma 13'!$C$196</definedName>
    <definedName name="VAS013_F_BendrosioseSanaudoseImokos20M" localSheetId="9">'Forma 13'!$C$160</definedName>
    <definedName name="VAS013_F_BendrosioseSanaudoseImokos20M">'Forma 13'!$C$160</definedName>
    <definedName name="VAS013_F_BendrosioseSanaudoseKitos20M" localSheetId="9">'Forma 13'!$C$184</definedName>
    <definedName name="VAS013_F_BendrosioseSanaudoseKitos20M">'Forma 13'!$C$184</definedName>
    <definedName name="VAS013_F_BendrosioseSanaudoseKitosIslaidos20M" localSheetId="9">'Forma 13'!$C$281</definedName>
    <definedName name="VAS013_F_BendrosioseSanaudoseKitosIslaidos20M">'Forma 13'!$C$281</definedName>
    <definedName name="VAS013_F_BendrosioseSanaudoseKitosPaslaugos20M" localSheetId="9">'Forma 13'!$C$254</definedName>
    <definedName name="VAS013_F_BendrosioseSanaudoseKitosPaslaugos20M">'Forma 13'!$C$254</definedName>
    <definedName name="VAS013_F_BendrosioseSanaudoseKuro20M" localSheetId="9">'Forma 13'!$C$214</definedName>
    <definedName name="VAS013_F_BendrosioseSanaudoseKuro20M">'Forma 13'!$C$214</definedName>
    <definedName name="VAS013_F_BendrosioseSanaudoseMokesciu20M" localSheetId="9">'Forma 13'!$C$292</definedName>
    <definedName name="VAS013_F_BendrosioseSanaudoseMokesciu20M">'Forma 13'!$C$292</definedName>
    <definedName name="VAS013_F_BendrosioseSanaudoseNusidevejimo20M" localSheetId="9">'Forma 13'!$C$76</definedName>
    <definedName name="VAS013_F_BendrosioseSanaudoseNusidevejimo20M">'Forma 13'!$C$76</definedName>
    <definedName name="VAS013_F_BendrosioseSanaudoseSilumos20M" localSheetId="9">'Forma 13'!$C$172</definedName>
    <definedName name="VAS013_F_BendrosioseSanaudoseSilumos20M">'Forma 13'!$C$172</definedName>
    <definedName name="VAS013_F_BendrosioseSanaudoseTransporto20M" localSheetId="9">'Forma 13'!$C$226</definedName>
    <definedName name="VAS013_F_BendrosioseSanaudoseTransporto20M">'Forma 13'!$C$226</definedName>
    <definedName name="VAS013_F_BendrosioseSanaudoseVandentvarkos20M" localSheetId="9">'Forma 13'!$C$112</definedName>
    <definedName name="VAS013_F_BendrosioseSanaudoseVandentvarkos20M">'Forma 13'!$C$112</definedName>
    <definedName name="VAS013_F_BENDROSIOSVEIKLOSSANAUDOSDarbo20M" localSheetId="9">'Forma 13'!$C$124</definedName>
    <definedName name="VAS013_F_BENDROSIOSVEIKLOSSANAUDOSDarbo20M">'Forma 13'!$C$124</definedName>
    <definedName name="VAS013_F_BENDROSIOSVEIKLOSSANAUDOSTurto20M" localSheetId="9">'Forma 13'!$C$64</definedName>
    <definedName name="VAS013_F_BENDROSIOSVEIKLOSSANAUDOSTurto20M">'Forma 13'!$C$64</definedName>
    <definedName name="VAS013_F_DARBOAPMOKEJIMOSANAUDOS20M" localSheetId="9">'Forma 13'!$C$125</definedName>
    <definedName name="VAS013_F_DARBOAPMOKEJIMOSANAUDOS20M">'Forma 13'!$C$125</definedName>
    <definedName name="VAS013_F_DARBOSANAUDOS20M" localSheetId="9">'Forma 13'!$C$113</definedName>
    <definedName name="VAS013_F_DARBOSANAUDOS20M">'Forma 13'!$C$113</definedName>
    <definedName name="VAS013_F_DRAUDIMOPASLAUGOS20M" localSheetId="9">'Forma 13'!$C$231</definedName>
    <definedName name="VAS013_F_DRAUDIMOPASLAUGOS20M">'Forma 13'!$C$231</definedName>
    <definedName name="VAS013_F_EINAMOJOREMONTOIR20M" localSheetId="9">'Forma 13'!$C$77</definedName>
    <definedName name="VAS013_F_EINAMOJOREMONTOIR20M">'Forma 13'!$C$77</definedName>
    <definedName name="VAS013_F_ELEKTROSENERGIJOSSANAUDOS20M" localSheetId="9">'Forma 13'!$C$185</definedName>
    <definedName name="VAS013_F_ELEKTROSENERGIJOSSANAUDOS20M">'Forma 13'!$C$185</definedName>
    <definedName name="VAS013_F_GeriamojoVandensGavybos20M" localSheetId="9">'Forma 13'!$C$216</definedName>
    <definedName name="VAS013_F_GeriamojoVandensGavybos20M">'Forma 13'!$C$216</definedName>
    <definedName name="VAS013_F_GeriamojoVandensPristatymoApmokejimo20M" localSheetId="9">'Forma 13'!$C$128</definedName>
    <definedName name="VAS013_F_GeriamojoVandensPristatymoApmokejimo20M">'Forma 13'!$C$128</definedName>
    <definedName name="VAS013_F_GeriamojoVandensPristatymoAptarnavimo20M" localSheetId="9">'Forma 13'!$C$92</definedName>
    <definedName name="VAS013_F_GeriamojoVandensPristatymoAptarnavimo20M">'Forma 13'!$C$92</definedName>
    <definedName name="VAS013_F_GeriamojoVandensPristatymoAtsiskaitymai20M" localSheetId="9">'Forma 13'!$C$140</definedName>
    <definedName name="VAS013_F_GeriamojoVandensPristatymoAtsiskaitymai20M">'Forma 13'!$C$140</definedName>
    <definedName name="VAS013_F_GERIAMOJOVANDENSPRISTATYMODarbo20M" localSheetId="9">'Forma 13'!$C$116</definedName>
    <definedName name="VAS013_F_GERIAMOJOVANDENSPRISTATYMODarbo20M">'Forma 13'!$C$116</definedName>
    <definedName name="VAS013_F_GeriamojoVandensPristatymoDraudimo20M" localSheetId="9">'Forma 13'!$C$234</definedName>
    <definedName name="VAS013_F_GeriamojoVandensPristatymoDraudimo20M">'Forma 13'!$C$234</definedName>
    <definedName name="VAS013_F_GeriamojoVandensPristatymoEinamojo20M" localSheetId="9">'Forma 13'!$C$80</definedName>
    <definedName name="VAS013_F_GeriamojoVandensPristatymoEinamojo20M">'Forma 13'!$C$80</definedName>
    <definedName name="VAS013_F_GeriamojoVandensPristatymoElektros20M" localSheetId="9">'Forma 13'!$C$188</definedName>
    <definedName name="VAS013_F_GeriamojoVandensPristatymoElektros20M">'Forma 13'!$C$188</definedName>
    <definedName name="VAS013_F_GeriamojoVandensPristatymoImokos20M" localSheetId="9">'Forma 13'!$C$152</definedName>
    <definedName name="VAS013_F_GeriamojoVandensPristatymoImokos20M">'Forma 13'!$C$152</definedName>
    <definedName name="VAS013_F_GeriamojoVandensPristatymoKitos20M" localSheetId="9">'Forma 13'!$C$176</definedName>
    <definedName name="VAS013_F_GeriamojoVandensPristatymoKitos20M">'Forma 13'!$C$176</definedName>
    <definedName name="VAS013_F_GeriamojoVandensPristatymoKitosIslaidos20M" localSheetId="9">'Forma 13'!$C$273</definedName>
    <definedName name="VAS013_F_GeriamojoVandensPristatymoKitosIslaidos20M">'Forma 13'!$C$273</definedName>
    <definedName name="VAS013_F_GeriamojoVandensPristatymoKitosPaslaugos20M" localSheetId="9">'Forma 13'!$C$246</definedName>
    <definedName name="VAS013_F_GeriamojoVandensPristatymoKitosPaslaugos20M">'Forma 13'!$C$246</definedName>
    <definedName name="VAS013_F_GeriamojoVandensPristatymoMokesciu20M" localSheetId="9">'Forma 13'!$C$285</definedName>
    <definedName name="VAS013_F_GeriamojoVandensPristatymoMokesciu20M">'Forma 13'!$C$285</definedName>
    <definedName name="VAS013_F_GeriamojoVandensPristatymoNusidevejimo20M" localSheetId="9">'Forma 13'!$C$68</definedName>
    <definedName name="VAS013_F_GeriamojoVandensPristatymoNusidevejimo20M">'Forma 13'!$C$68</definedName>
    <definedName name="VAS013_F_GeriamojoVandensPristatymoPerkamos20M" localSheetId="9">'Forma 13'!$C$263</definedName>
    <definedName name="VAS013_F_GeriamojoVandensPristatymoPerkamos20M">'Forma 13'!$C$263</definedName>
    <definedName name="VAS013_F_GeriamojoVandensPristatymoSilumos20M" localSheetId="9">'Forma 13'!$C$164</definedName>
    <definedName name="VAS013_F_GeriamojoVandensPristatymoSilumos20M">'Forma 13'!$C$164</definedName>
    <definedName name="VAS013_F_GERIAMOJOVANDENSPRISTATYMOTurto20M" localSheetId="9">'Forma 13'!$C$56</definedName>
    <definedName name="VAS013_F_GERIAMOJOVANDENSPRISTATYMOTurto20M">'Forma 13'!$C$56</definedName>
    <definedName name="VAS013_F_GeriamojoVandensPristatymoVandentvarkos20M" localSheetId="9">'Forma 13'!$C$104</definedName>
    <definedName name="VAS013_F_GeriamojoVandensPristatymoVandentvarkos20M">'Forma 13'!$C$104</definedName>
    <definedName name="VAS013_F_GeriamojoVandensRuosimo20M" localSheetId="9">'Forma 13'!$C$217</definedName>
    <definedName name="VAS013_F_GeriamojoVandensRuosimo20M">'Forma 13'!$C$217</definedName>
    <definedName name="VAS013_F_GeriamojoVandensRuosimoApmokejimo20M" localSheetId="9">'Forma 13'!$C$127</definedName>
    <definedName name="VAS013_F_GeriamojoVandensRuosimoApmokejimo20M">'Forma 13'!$C$127</definedName>
    <definedName name="VAS013_F_GeriamojoVandensRuosimoAptarnavimo20M" localSheetId="9">'Forma 13'!$C$91</definedName>
    <definedName name="VAS013_F_GeriamojoVandensRuosimoAptarnavimo20M">'Forma 13'!$C$91</definedName>
    <definedName name="VAS013_F_GeriamojoVandensRuosimoAtsiskaitymai20M" localSheetId="9">'Forma 13'!$C$139</definedName>
    <definedName name="VAS013_F_GeriamojoVandensRuosimoAtsiskaitymai20M">'Forma 13'!$C$139</definedName>
    <definedName name="VAS013_F_GERIAMOJOVANDENSRUOSIMODarbo20M" localSheetId="9">'Forma 13'!$C$115</definedName>
    <definedName name="VAS013_F_GERIAMOJOVANDENSRUOSIMODarbo20M">'Forma 13'!$C$115</definedName>
    <definedName name="VAS013_F_GeriamojoVandensRuosimoDraudimo20M" localSheetId="9">'Forma 13'!$C$233</definedName>
    <definedName name="VAS013_F_GeriamojoVandensRuosimoDraudimo20M">'Forma 13'!$C$233</definedName>
    <definedName name="VAS013_F_GeriamojoVandensRuosimoEinamojo20M" localSheetId="9">'Forma 13'!$C$79</definedName>
    <definedName name="VAS013_F_GeriamojoVandensRuosimoEinamojo20M">'Forma 13'!$C$79</definedName>
    <definedName name="VAS013_F_GeriamojoVandensRuosimoElektros20M" localSheetId="9">'Forma 13'!$C$187</definedName>
    <definedName name="VAS013_F_GeriamojoVandensRuosimoElektros20M">'Forma 13'!$C$187</definedName>
    <definedName name="VAS013_F_GeriamojoVandensRuosimoImokos20M" localSheetId="9">'Forma 13'!$C$151</definedName>
    <definedName name="VAS013_F_GeriamojoVandensRuosimoImokos20M">'Forma 13'!$C$151</definedName>
    <definedName name="VAS013_F_GeriamojoVandensRuosimoKitos20M" localSheetId="9">'Forma 13'!$C$175</definedName>
    <definedName name="VAS013_F_GeriamojoVandensRuosimoKitos20M">'Forma 13'!$C$175</definedName>
    <definedName name="VAS013_F_GeriamojoVandensRuosimoKitosIslaidos20M" localSheetId="9">'Forma 13'!$C$272</definedName>
    <definedName name="VAS013_F_GeriamojoVandensRuosimoKitosIslaidos20M">'Forma 13'!$C$272</definedName>
    <definedName name="VAS013_F_GeriamojoVandensRuosimoKitosPaslaugos20M" localSheetId="9">'Forma 13'!$C$245</definedName>
    <definedName name="VAS013_F_GeriamojoVandensRuosimoKitosPaslaugos20M">'Forma 13'!$C$245</definedName>
    <definedName name="VAS013_F_GeriamojoVandensRuosimoMokesciu20M" localSheetId="9">'Forma 13'!$C$284</definedName>
    <definedName name="VAS013_F_GeriamojoVandensRuosimoMokesciu20M">'Forma 13'!$C$284</definedName>
    <definedName name="VAS013_F_GeriamojoVandensRuosimoNusidevejimo20M" localSheetId="9">'Forma 13'!$C$67</definedName>
    <definedName name="VAS013_F_GeriamojoVandensRuosimoNusidevejimo20M">'Forma 13'!$C$67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13'!$C$262</definedName>
    <definedName name="VAS013_F_GeriamojoVandensRuosimoPerkamos20M">'Forma 13'!$C$262</definedName>
    <definedName name="VAS013_F_GeriamojoVandensRuosimoSanaudoseE220M" localSheetId="9">'Forma 13'!$C$205</definedName>
    <definedName name="VAS013_F_GeriamojoVandensRuosimoSanaudoseE220M">'Forma 13'!$C$205</definedName>
    <definedName name="VAS013_F_GeriamojoVandensRuosimoSilumos20M" localSheetId="9">'Forma 13'!$C$163</definedName>
    <definedName name="VAS013_F_GeriamojoVandensRuosimoSilumos20M">'Forma 13'!$C$163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13'!$C$55</definedName>
    <definedName name="VAS013_F_GERiAMOJOVANDENSRUOSIMOTurto20M">'Forma 13'!$C$55</definedName>
    <definedName name="VAS013_F_GeriamojoVandensRuosimoVandentvarkos20M" localSheetId="9">'Forma 13'!$C$103</definedName>
    <definedName name="VAS013_F_GeriamojoVandensRuosimoVandentvarkos20M">'Forma 13'!$C$103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13'!$C$258</definedName>
    <definedName name="VAS013_F_GyventojuImokuAdministravimo20M">'Forma 13'!$C$258</definedName>
    <definedName name="VAS013_F_ILGALAIKIOTURTONUSIDEVEJIMO20M" localSheetId="9">'Forma 13'!$C$65</definedName>
    <definedName name="VAS013_F_ILGALAIKIOTURTONUSIDEVEJIMO20M">'Forma 13'!$C$65</definedName>
    <definedName name="VAS013_F_IMOKOSIGARANTINI20M" localSheetId="9">'Forma 13'!$C$149</definedName>
    <definedName name="VAS013_F_IMOKOSIGARANTINI20M">'Forma 13'!$C$149</definedName>
    <definedName name="VAS013_F_IsSioSkaiciaus20M" localSheetId="9">'Forma 13'!$C$204</definedName>
    <definedName name="VAS013_F_IsSioSkaiciaus20M">'Forma 13'!$C$204</definedName>
    <definedName name="VAS013_F_IsSioSkaiciausApmokejimo20M" localSheetId="9">'Forma 13'!$C$126</definedName>
    <definedName name="VAS013_F_IsSioSkaiciausApmokejimo20M">'Forma 13'!$C$126</definedName>
    <definedName name="VAS013_F_IsSioSkaiciausAptarnavimo20M" localSheetId="9">'Forma 13'!$C$90</definedName>
    <definedName name="VAS013_F_IsSioSkaiciausAptarnavimo20M">'Forma 13'!$C$90</definedName>
    <definedName name="VAS013_F_IsSioSkaiciausAtsiskaitymai20M" localSheetId="9">'Forma 13'!$C$138</definedName>
    <definedName name="VAS013_F_IsSioSkaiciausAtsiskaitymai20M">'Forma 13'!$C$138</definedName>
    <definedName name="VAS013_F_IsSioSkaiciausBankuPaslaugos20M" localSheetId="9">'Forma 13'!$C$255</definedName>
    <definedName name="VAS013_F_IsSioSkaiciausBankuPaslaugos20M">'Forma 13'!$C$255</definedName>
    <definedName name="VAS013_F_IsSioSkaiciausDarbo20M" localSheetId="9">'Forma 13'!$C$114</definedName>
    <definedName name="VAS013_F_IsSioSkaiciausDarbo20M">'Forma 13'!$C$114</definedName>
    <definedName name="VAS013_F_IsSioSkaiciausDraudimo20M" localSheetId="9">'Forma 13'!$C$232</definedName>
    <definedName name="VAS013_F_IsSioSkaiciausDraudimo20M">'Forma 13'!$C$232</definedName>
    <definedName name="VAS013_F_IsSioSkaiciausEinamojo20M" localSheetId="9">'Forma 13'!$C$78</definedName>
    <definedName name="VAS013_F_IsSioSkaiciausEinamojo20M">'Forma 13'!$C$78</definedName>
    <definedName name="VAS013_F_IsSioSkaiciausElektros20M" localSheetId="9">'Forma 13'!$C$186</definedName>
    <definedName name="VAS013_F_IsSioSkaiciausElektros20M">'Forma 13'!$C$186</definedName>
    <definedName name="VAS013_F_IsSioSkaiciausImokos20M" localSheetId="9">'Forma 13'!$C$150</definedName>
    <definedName name="VAS013_F_IsSioSkaiciausImokos20M">'Forma 13'!$C$150</definedName>
    <definedName name="VAS013_F_IsSioSkaiciausKitos20M" localSheetId="9">'Forma 13'!$C$174</definedName>
    <definedName name="VAS013_F_IsSioSkaiciausKitos20M">'Forma 13'!$C$174</definedName>
    <definedName name="VAS013_F_IsSioSkaiciausKitosIslaidos20M" localSheetId="9">'Forma 13'!$C$271</definedName>
    <definedName name="VAS013_F_IsSioSkaiciausKitosIslaidos20M">'Forma 13'!$C$271</definedName>
    <definedName name="VAS013_F_IsSioSkaiciausKitosPaslaugos20M" localSheetId="9">'Forma 13'!$C$244</definedName>
    <definedName name="VAS013_F_IsSioSkaiciausKitosPaslaugos20M">'Forma 13'!$C$244</definedName>
    <definedName name="VAS013_F_IsSioSkaiciausKuro20M" localSheetId="9">'Forma 13'!$C$206</definedName>
    <definedName name="VAS013_F_IsSioSkaiciausKuro20M">'Forma 13'!$C$206</definedName>
    <definedName name="VAS013_F_IsSioSkaiciausLabaratoriju20M" localSheetId="9">'Forma 13'!$C$228</definedName>
    <definedName name="VAS013_F_IsSioSkaiciausLabaratoriju20M">'Forma 13'!$C$228</definedName>
    <definedName name="VAS013_F_IsSioSkaiciausMokesciu20M" localSheetId="9">'Forma 13'!$C$283</definedName>
    <definedName name="VAS013_F_IsSioSkaiciausMokesciu20M">'Forma 13'!$C$283</definedName>
    <definedName name="VAS013_F_IsSioSkaiciausNusidevejimo20M" localSheetId="9">'Forma 13'!$C$66</definedName>
    <definedName name="VAS013_F_IsSioSkaiciausNusidevejimo20M">'Forma 13'!$C$66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13'!$C$261</definedName>
    <definedName name="VAS013_F_IsSioSkaiciausPerkamos20M">'Forma 13'!$C$261</definedName>
    <definedName name="VAS013_F_IsSioSkaiciausSilumos20M" localSheetId="9">'Forma 13'!$C$162</definedName>
    <definedName name="VAS013_F_IsSioSkaiciausSilumos20M">'Forma 13'!$C$162</definedName>
    <definedName name="VAS013_F_IsSioSkaiciausTechnologinisKuras20M" localSheetId="9">'Forma 13'!$C$201</definedName>
    <definedName name="VAS013_F_IsSioSkaiciausTechnologinisKuras20M">'Forma 13'!$C$201</definedName>
    <definedName name="VAS013_F_IsSioSkaiciausTechnologiniu20M" localSheetId="9">'Forma 13'!$C$198</definedName>
    <definedName name="VAS013_F_IsSioSkaiciausTechnologiniu20M">'Forma 13'!$C$198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13'!$C$218</definedName>
    <definedName name="VAS013_F_IsSioSkaiciausTransporto20M">'Forma 13'!$C$218</definedName>
    <definedName name="VAS013_F_IsSioSkaiciausTurto20M" localSheetId="9">'Forma 13'!$C$54</definedName>
    <definedName name="VAS013_F_IsSioSkaiciausTurto20M">'Forma 13'!$C$54</definedName>
    <definedName name="VAS013_F_IsSioSkaiciausVandentvarkos20M" localSheetId="9">'Forma 13'!$C$102</definedName>
    <definedName name="VAS013_F_IsSioSkaiciausVandentvarkos20M">'Forma 13'!$C$102</definedName>
    <definedName name="VAS013_F_KITOSDARBOmokymo20M" localSheetId="9">'Forma 13'!$C$173</definedName>
    <definedName name="VAS013_F_KITOSDARBOmokymo20M">'Forma 13'!$C$173</definedName>
    <definedName name="VAS013_F_KITOSISLAIDOS20M" localSheetId="9">'Forma 13'!$C$270</definedName>
    <definedName name="VAS013_F_KITOSISLAIDOS20M">'Forma 13'!$C$270</definedName>
    <definedName name="VAS013_F_KitosNepaskirstytinosSanaudos20M" localSheetId="9">'Forma 13'!$C$50</definedName>
    <definedName name="VAS013_F_KitosNepaskirstytinosSanaudos20M">'Forma 13'!$C$50</definedName>
    <definedName name="VAS013_F_KITOSPASLAUGOS20M" localSheetId="9">'Forma 13'!$C$243</definedName>
    <definedName name="VAS013_F_KITOSPASLAUGOS20M">'Forma 13'!$C$243</definedName>
    <definedName name="VAS013_F_KitosPaslaugosKitosPaslaugos20M" localSheetId="9">'Forma 13'!$C$259</definedName>
    <definedName name="VAS013_F_KitosPaslaugosKitosPaslaugos20M">'Forma 13'!$C$259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13'!$C$203</definedName>
    <definedName name="VAS013_F_KUROSANAUDOS20M">'Forma 13'!$C$203</definedName>
    <definedName name="VAS013_F_LABORATORIJUPASLAUGOS20M" localSheetId="9">'Forma 13'!$C$227</definedName>
    <definedName name="VAS013_F_LABORATORIJUPASLAUGOS20M">'Forma 13'!$C$227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13'!$C$282</definedName>
    <definedName name="VAS013_F_MOKESCIUSANAUDOS20M">'Forma 13'!$C$282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Apmokejimo20M" localSheetId="9">'Forma 13'!$C$135</definedName>
    <definedName name="VAS013_F_NetiesiogineseSanaudoseApmokejimo20M">'Forma 13'!$C$135</definedName>
    <definedName name="VAS013_F_NetiesiogineseSanaudoseAptarnavimo20M" localSheetId="9">'Forma 13'!$C$99</definedName>
    <definedName name="VAS013_F_NetiesiogineseSanaudoseAptarnavimo20M">'Forma 13'!$C$99</definedName>
    <definedName name="VAS013_F_NetiesiogineseSanaudoseAtsiskaitymai20M" localSheetId="9">'Forma 13'!$C$147</definedName>
    <definedName name="VAS013_F_NetiesiogineseSanaudoseAtsiskaitymai20M">'Forma 13'!$C$147</definedName>
    <definedName name="VAS013_F_NetiesiogineseSanaudoseDraudimo20M" localSheetId="9">'Forma 13'!$C$241</definedName>
    <definedName name="VAS013_F_NetiesiogineseSanaudoseDraudimo20M">'Forma 13'!$C$241</definedName>
    <definedName name="VAS013_F_NetiesiogineseSanaudoseEinamojo20M" localSheetId="9">'Forma 13'!$C$87</definedName>
    <definedName name="VAS013_F_NetiesiogineseSanaudoseEinamojo20M">'Forma 13'!$C$87</definedName>
    <definedName name="VAS013_F_NetiesiogineseSanaudoseElektros20M" localSheetId="9">'Forma 13'!$C$195</definedName>
    <definedName name="VAS013_F_NetiesiogineseSanaudoseElektros20M">'Forma 13'!$C$195</definedName>
    <definedName name="VAS013_F_NetiesiogineseSanaudoseImokos20M" localSheetId="9">'Forma 13'!$C$159</definedName>
    <definedName name="VAS013_F_NetiesiogineseSanaudoseImokos20M">'Forma 13'!$C$159</definedName>
    <definedName name="VAS013_F_NetiesiogineseSanaudoseKitos20M" localSheetId="9">'Forma 13'!$C$183</definedName>
    <definedName name="VAS013_F_NetiesiogineseSanaudoseKitos20M">'Forma 13'!$C$183</definedName>
    <definedName name="VAS013_F_NetiesiogineseSanaudoseKitosIslaidos20M" localSheetId="9">'Forma 13'!$C$280</definedName>
    <definedName name="VAS013_F_NetiesiogineseSanaudoseKitosIslaidos20M">'Forma 13'!$C$280</definedName>
    <definedName name="VAS013_F_NetiesiogineseSanaudoseKitosPaslaugos20M" localSheetId="9">'Forma 13'!$C$253</definedName>
    <definedName name="VAS013_F_NetiesiogineseSanaudoseKitosPaslaugos20M">'Forma 13'!$C$253</definedName>
    <definedName name="VAS013_F_NetiesiogineseSanaudoseKuro20M" localSheetId="9">'Forma 13'!$C$213</definedName>
    <definedName name="VAS013_F_NetiesiogineseSanaudoseKuro20M">'Forma 13'!$C$213</definedName>
    <definedName name="VAS013_F_NetiesiogineseSanaudoseNusidevejimo20M" localSheetId="9">'Forma 13'!$C$75</definedName>
    <definedName name="VAS013_F_NetiesiogineseSanaudoseNusidevejimo20M">'Forma 13'!$C$75</definedName>
    <definedName name="VAS013_F_NetiesiogineseSanaudoseSilumos20M" localSheetId="9">'Forma 13'!$C$171</definedName>
    <definedName name="VAS013_F_NetiesiogineseSanaudoseSilumos20M">'Forma 13'!$C$171</definedName>
    <definedName name="VAS013_F_NetiesiogineseSanaudoseTransporto20M" localSheetId="9">'Forma 13'!$C$225</definedName>
    <definedName name="VAS013_F_NetiesiogineseSanaudoseTransporto20M">'Forma 13'!$C$225</definedName>
    <definedName name="VAS013_F_NetiesiogineseSanaudoseVandentvarkos20M" localSheetId="9">'Forma 13'!$C$111</definedName>
    <definedName name="VAS013_F_NetiesiogineseSanaudoseVandentvarkos20M">'Forma 13'!$C$111</definedName>
    <definedName name="VAS013_F_NETIESIOGINESSANAUDOSDarbo20M" localSheetId="9">'Forma 13'!$C$123</definedName>
    <definedName name="VAS013_F_NETIESIOGINESSANAUDOSDarbo20M">'Forma 13'!$C$123</definedName>
    <definedName name="VAS013_F_NETIESIOGINESSANAUDOSTurto20M" localSheetId="9">'Forma 13'!$C$63</definedName>
    <definedName name="VAS013_F_NETIESIOGINESSANAUDOSTurto20M">'Forma 13'!$C$63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13'!$C$131</definedName>
    <definedName name="VAS013_F_NuotekuDumbloTvarkymoApmokejimo20M">'Forma 13'!$C$131</definedName>
    <definedName name="VAS013_F_NuotekuDumbloTvarkymoAptarnavimo20M" localSheetId="9">'Forma 13'!$C$95</definedName>
    <definedName name="VAS013_F_NuotekuDumbloTvarkymoAptarnavimo20M">'Forma 13'!$C$95</definedName>
    <definedName name="VAS013_F_NuotekuDumbloTvarkymoAtsiskaitymai20M" localSheetId="9">'Forma 13'!$C$143</definedName>
    <definedName name="VAS013_F_NuotekuDumbloTvarkymoAtsiskaitymai20M">'Forma 13'!$C$143</definedName>
    <definedName name="VAS013_F_NUOTEKUDUMBLOTVARKYMODarbo20M" localSheetId="9">'Forma 13'!$C$119</definedName>
    <definedName name="VAS013_F_NUOTEKUDUMBLOTVARKYMODarbo20M">'Forma 13'!$C$119</definedName>
    <definedName name="VAS013_F_NuotekuDumbloTvarkymoDraudimo20M" localSheetId="9">'Forma 13'!$C$237</definedName>
    <definedName name="VAS013_F_NuotekuDumbloTvarkymoDraudimo20M">'Forma 13'!$C$237</definedName>
    <definedName name="VAS013_F_NuotekuDumbloTvarkymoEinamojo20M" localSheetId="9">'Forma 13'!$C$83</definedName>
    <definedName name="VAS013_F_NuotekuDumbloTvarkymoEinamojo20M">'Forma 13'!$C$83</definedName>
    <definedName name="VAS013_F_NuotekuDumbloTvarkymoElektros20M" localSheetId="9">'Forma 13'!$C$191</definedName>
    <definedName name="VAS013_F_NuotekuDumbloTvarkymoElektros20M">'Forma 13'!$C$191</definedName>
    <definedName name="VAS013_F_NuotekuDumbloTvarkymoImokos20M" localSheetId="9">'Forma 13'!$C$155</definedName>
    <definedName name="VAS013_F_NuotekuDumbloTvarkymoImokos20M">'Forma 13'!$C$155</definedName>
    <definedName name="VAS013_F_NuotekuDumbloTvarkymoKitos20M" localSheetId="9">'Forma 13'!$C$179</definedName>
    <definedName name="VAS013_F_NuotekuDumbloTvarkymoKitos20M">'Forma 13'!$C$179</definedName>
    <definedName name="VAS013_F_NuotekuDumbloTvarkymoKitosIslaidos20M" localSheetId="9">'Forma 13'!$C$276</definedName>
    <definedName name="VAS013_F_NuotekuDumbloTvarkymoKitosIslaidos20M">'Forma 13'!$C$276</definedName>
    <definedName name="VAS013_F_NuotekuDumbloTvarkymoKitosPaslaugos20M" localSheetId="9">'Forma 13'!$C$249</definedName>
    <definedName name="VAS013_F_NuotekuDumbloTvarkymoKitosPaslaugos20M">'Forma 13'!$C$249</definedName>
    <definedName name="VAS013_F_NuotekuDumbloTvarkymoKuro20M" localSheetId="9">'Forma 13'!$C$209</definedName>
    <definedName name="VAS013_F_NuotekuDumbloTvarkymoKuro20M">'Forma 13'!$C$209</definedName>
    <definedName name="VAS013_F_NuotekuDumbloTvarkymoMokesciu20M" localSheetId="9">'Forma 13'!$C$288</definedName>
    <definedName name="VAS013_F_NuotekuDumbloTvarkymoMokesciu20M">'Forma 13'!$C$288</definedName>
    <definedName name="VAS013_F_NuotekuDumbloTvarkymoNusidevejimo20M" localSheetId="9">'Forma 13'!$C$71</definedName>
    <definedName name="VAS013_F_NuotekuDumbloTvarkymoNusidevejimo20M">'Forma 13'!$C$71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13'!$C$266</definedName>
    <definedName name="VAS013_F_NuotekuDumbloTvarkymoPerkamos20M">'Forma 13'!$C$266</definedName>
    <definedName name="VAS013_F_NuotekuDumbloTvarkymoSilumos20M" localSheetId="9">'Forma 13'!$C$167</definedName>
    <definedName name="VAS013_F_NuotekuDumbloTvarkymoSilumos20M">'Forma 13'!$C$167</definedName>
    <definedName name="VAS013_F_NuotekuDumbloTvarkymoTechnologiniu20M" localSheetId="9">'Forma 13'!$C$200</definedName>
    <definedName name="VAS013_F_NuotekuDumbloTvarkymoTechnologiniu20M">'Forma 13'!$C$200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13'!$C$221</definedName>
    <definedName name="VAS013_F_NuotekuDumbloTvarkymoTransporto20M">'Forma 13'!$C$221</definedName>
    <definedName name="VAS013_F_NUOTEKUDUMBLOTVARKYMOTurto20M" localSheetId="9">'Forma 13'!$C$59</definedName>
    <definedName name="VAS013_F_NUOTEKUDUMBLOTVARKYMOTurto20M">'Forma 13'!$C$59</definedName>
    <definedName name="VAS013_F_NuotekuDumbloTvarkymoVandentvarkos20M" localSheetId="9">'Forma 13'!$C$107</definedName>
    <definedName name="VAS013_F_NuotekuDumbloTvarkymoVandentvarkos20M">'Forma 13'!$C$107</definedName>
    <definedName name="VAS013_F_NUOTEKUSURINKIMOSANAUDOSDarbo20M" localSheetId="9">'Forma 13'!$C$117</definedName>
    <definedName name="VAS013_F_NUOTEKUSURINKIMOSANAUDOSDarbo20M">'Forma 13'!$C$117</definedName>
    <definedName name="VAS013_F_NuotekuSurinkimoSanaudoseApmokejimo20M" localSheetId="9">'Forma 13'!$C$129</definedName>
    <definedName name="VAS013_F_NuotekuSurinkimoSanaudoseApmokejimo20M">'Forma 13'!$C$129</definedName>
    <definedName name="VAS013_F_NuotekuSurinkimoSanaudoseAptarnavimo20M" localSheetId="9">'Forma 13'!$C$93</definedName>
    <definedName name="VAS013_F_NuotekuSurinkimoSanaudoseAptarnavimo20M">'Forma 13'!$C$93</definedName>
    <definedName name="VAS013_F_NuotekuSurinkimoSanaudoseAtsiskaitymai20M" localSheetId="9">'Forma 13'!$C$141</definedName>
    <definedName name="VAS013_F_NuotekuSurinkimoSanaudoseAtsiskaitymai20M">'Forma 13'!$C$141</definedName>
    <definedName name="VAS013_F_NuotekuSurinkimoSanaudoseDraudimo20M" localSheetId="9">'Forma 13'!$C$235</definedName>
    <definedName name="VAS013_F_NuotekuSurinkimoSanaudoseDraudimo20M">'Forma 13'!$C$235</definedName>
    <definedName name="VAS013_F_NuotekuSurinkimoSanaudoseEinamojo20M" localSheetId="9">'Forma 13'!$C$81</definedName>
    <definedName name="VAS013_F_NuotekuSurinkimoSanaudoseEinamojo20M">'Forma 13'!$C$81</definedName>
    <definedName name="VAS013_F_NuotekuSurinkimoSanaudoseElektros20M" localSheetId="9">'Forma 13'!$C$189</definedName>
    <definedName name="VAS013_F_NuotekuSurinkimoSanaudoseElektros20M">'Forma 13'!$C$189</definedName>
    <definedName name="VAS013_F_NuotekuSurinkimoSanaudoseImokos20M" localSheetId="9">'Forma 13'!$C$153</definedName>
    <definedName name="VAS013_F_NuotekuSurinkimoSanaudoseImokos20M">'Forma 13'!$C$153</definedName>
    <definedName name="VAS013_F_NuotekuSurinkimoSanaudoseKitos20M" localSheetId="9">'Forma 13'!$C$177</definedName>
    <definedName name="VAS013_F_NuotekuSurinkimoSanaudoseKitos20M">'Forma 13'!$C$177</definedName>
    <definedName name="VAS013_F_NuotekuSurinkimoSanaudoseKitosIslaidos20M" localSheetId="9">'Forma 13'!$C$274</definedName>
    <definedName name="VAS013_F_NuotekuSurinkimoSanaudoseKitosIslaidos20M">'Forma 13'!$C$274</definedName>
    <definedName name="VAS013_F_NuotekuSurinkimoSanaudoseKitosPaslaugos20M" localSheetId="9">'Forma 13'!$C$247</definedName>
    <definedName name="VAS013_F_NuotekuSurinkimoSanaudoseKitosPaslaugos20M">'Forma 13'!$C$247</definedName>
    <definedName name="VAS013_F_NuotekuSurinkimoSanaudoseKuro20M" localSheetId="9">'Forma 13'!$C$207</definedName>
    <definedName name="VAS013_F_NuotekuSurinkimoSanaudoseKuro20M">'Forma 13'!$C$207</definedName>
    <definedName name="VAS013_F_NuotekuSurinkimoSanaudoseMokesciu20M" localSheetId="9">'Forma 13'!$C$286</definedName>
    <definedName name="VAS013_F_NuotekuSurinkimoSanaudoseMokesciu20M">'Forma 13'!$C$286</definedName>
    <definedName name="VAS013_F_NuotekuSurinkimoSanaudoseNusidevejimo20M" localSheetId="9">'Forma 13'!$C$69</definedName>
    <definedName name="VAS013_F_NuotekuSurinkimoSanaudoseNusidevejimo20M">'Forma 13'!$C$69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13'!$C$264</definedName>
    <definedName name="VAS013_F_NuotekuSurinkimoSanaudosePerkamos20M">'Forma 13'!$C$264</definedName>
    <definedName name="VAS013_F_NuotekuSurinkimoSanaudoseSilumos20M" localSheetId="9">'Forma 13'!$C$165</definedName>
    <definedName name="VAS013_F_NuotekuSurinkimoSanaudoseSilumos20M">'Forma 13'!$C$165</definedName>
    <definedName name="VAS013_F_NuotekuSurinkimoSanaudoseTransporto20M" localSheetId="9">'Forma 13'!$C$219</definedName>
    <definedName name="VAS013_F_NuotekuSurinkimoSanaudoseTransporto20M">'Forma 13'!$C$219</definedName>
    <definedName name="VAS013_F_NuotekuSurinkimoSanaudoseVandentvarkos20M" localSheetId="9">'Forma 13'!$C$105</definedName>
    <definedName name="VAS013_F_NuotekuSurinkimoSanaudoseVandentvarkos20M">'Forma 13'!$C$105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13'!$C$57</definedName>
    <definedName name="VAS013_F_NUOTEKUSURINKIMOSANAUDOSTurto20M">'Forma 13'!$C$57</definedName>
    <definedName name="VAS013_F_NuotekuTranportavimoMobiliosiomisElektros20M" localSheetId="9">'Forma 13'!$C$194</definedName>
    <definedName name="VAS013_F_NuotekuTranportavimoMobiliosiomisElektros20M">'Forma 13'!$C$194</definedName>
    <definedName name="VAS013_F_NuotekuTransportavimoMobiliosiomisApmokejimo20M" localSheetId="9">'Forma 13'!$C$134</definedName>
    <definedName name="VAS013_F_NuotekuTransportavimoMobiliosiomisApmokejimo20M">'Forma 13'!$C$134</definedName>
    <definedName name="VAS013_F_NuotekuTransportavimoMobiliosiomisAptarnavimo20M" localSheetId="9">'Forma 13'!$C$98</definedName>
    <definedName name="VAS013_F_NuotekuTransportavimoMobiliosiomisAptarnavimo20M">'Forma 13'!$C$98</definedName>
    <definedName name="VAS013_F_NuotekuTransportavimoMobiliosiomisAtsiskaitymai20M" localSheetId="9">'Forma 13'!$C$146</definedName>
    <definedName name="VAS013_F_NuotekuTransportavimoMobiliosiomisAtsiskaitymai20M">'Forma 13'!$C$146</definedName>
    <definedName name="VAS013_F_NUOTEKUTRANSPORTAVIMOMOBILIOSIOMISDarbo20M" localSheetId="9">'Forma 13'!$C$122</definedName>
    <definedName name="VAS013_F_NUOTEKUTRANSPORTAVIMOMOBILIOSIOMISDarbo20M">'Forma 13'!$C$122</definedName>
    <definedName name="VAS013_F_NuotekuTransportavimoMobiliosiomisDraudimo20M" localSheetId="9">'Forma 13'!$C$240</definedName>
    <definedName name="VAS013_F_NuotekuTransportavimoMobiliosiomisDraudimo20M">'Forma 13'!$C$240</definedName>
    <definedName name="VAS013_F_NuotekuTransportavimoMobiliosiomisEinamojo20M" localSheetId="9">'Forma 13'!$C$86</definedName>
    <definedName name="VAS013_F_NuotekuTransportavimoMobiliosiomisEinamojo20M">'Forma 13'!$C$86</definedName>
    <definedName name="VAS013_F_NuotekuTransportavimoMobiliosiomisImokos20M" localSheetId="9">'Forma 13'!$C$158</definedName>
    <definedName name="VAS013_F_NuotekuTransportavimoMobiliosiomisImokos20M">'Forma 13'!$C$158</definedName>
    <definedName name="VAS013_F_NuotekuTransportavimoMobiliosiomisKitos20M" localSheetId="9">'Forma 13'!$C$182</definedName>
    <definedName name="VAS013_F_NuotekuTransportavimoMobiliosiomisKitos20M">'Forma 13'!$C$182</definedName>
    <definedName name="VAS013_F_NuotekuTransportavimoMobiliosiomisKitosIslaidos20M" localSheetId="9">'Forma 13'!$C$279</definedName>
    <definedName name="VAS013_F_NuotekuTransportavimoMobiliosiomisKitosIslaidos20M">'Forma 13'!$C$279</definedName>
    <definedName name="VAS013_F_NuotekuTransportavimoMobiliosiomisKitosPaslaugos20M" localSheetId="9">'Forma 13'!$C$252</definedName>
    <definedName name="VAS013_F_NuotekuTransportavimoMobiliosiomisKitosPaslaugos20M">'Forma 13'!$C$252</definedName>
    <definedName name="VAS013_F_NuotekuTransportavimoMobiliosiomisKuro20M" localSheetId="9">'Forma 13'!$C$212</definedName>
    <definedName name="VAS013_F_NuotekuTransportavimoMobiliosiomisKuro20M">'Forma 13'!$C$212</definedName>
    <definedName name="VAS013_F_NuotekuTransportavimoMobiliosiomisMokesciu20M" localSheetId="9">'Forma 13'!$C$291</definedName>
    <definedName name="VAS013_F_NuotekuTransportavimoMobiliosiomisMokesciu20M">'Forma 13'!$C$291</definedName>
    <definedName name="VAS013_F_NuotekuTransportavimoMobiliosiomisNusidevejimo20M" localSheetId="9">'Forma 13'!$C$74</definedName>
    <definedName name="VAS013_F_NuotekuTransportavimoMobiliosiomisNusidevejimo20M">'Forma 13'!$C$74</definedName>
    <definedName name="VAS013_F_NuotekuTransportavimoMobiliosiomisPerkamos20M" localSheetId="9">'Forma 13'!$C$269</definedName>
    <definedName name="VAS013_F_NuotekuTransportavimoMobiliosiomisPerkamos20M">'Forma 13'!$C$269</definedName>
    <definedName name="VAS013_F_NuotekuTransportavimoMobiliosiomisSilumos20M" localSheetId="9">'Forma 13'!$C$170</definedName>
    <definedName name="VAS013_F_NuotekuTransportavimoMobiliosiomisSilumos20M">'Forma 13'!$C$170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13'!$C$224</definedName>
    <definedName name="VAS013_F_NuotekuTransportavimoMobiliosiomisTransporto20M">'Forma 13'!$C$224</definedName>
    <definedName name="VAS013_F_NUOTEKUTRANSPORTAVIMOMOBILIOSIOMISTurto20M" localSheetId="9">'Forma 13'!$C$62</definedName>
    <definedName name="VAS013_F_NUOTEKUTRANSPORTAVIMOMOBILIOSIOMISTurto20M">'Forma 13'!$C$62</definedName>
    <definedName name="VAS013_F_NuotekuTransportavimoMobiliosiomisVandentvarkos20M" localSheetId="9">'Forma 13'!$C$110</definedName>
    <definedName name="VAS013_F_NuotekuTransportavimoMobiliosiomisVandentvarkos20M">'Forma 13'!$C$110</definedName>
    <definedName name="VAS013_F_NuotekuValymo20M" localSheetId="9">'Forma 13'!$C$208</definedName>
    <definedName name="VAS013_F_NuotekuValymo20M">'Forma 13'!$C$208</definedName>
    <definedName name="VAS013_F_NUOTEKUVALYMOSANAUDOSDarbo20M" localSheetId="9">'Forma 13'!$C$118</definedName>
    <definedName name="VAS013_F_NUOTEKUVALYMOSANAUDOSDarbo20M">'Forma 13'!$C$118</definedName>
    <definedName name="VAS013_F_NuotekuValymoSanaudose20M" localSheetId="9">'Forma 13'!$C$220</definedName>
    <definedName name="VAS013_F_NuotekuValymoSanaudose20M">'Forma 13'!$C$220</definedName>
    <definedName name="VAS013_F_NuotekuValymoSanaudoseApmokejimo20M" localSheetId="9">'Forma 13'!$C$130</definedName>
    <definedName name="VAS013_F_NuotekuValymoSanaudoseApmokejimo20M">'Forma 13'!$C$130</definedName>
    <definedName name="VAS013_F_NuotekuValymoSanaudoseAptarnavimo20M" localSheetId="9">'Forma 13'!$C$94</definedName>
    <definedName name="VAS013_F_NuotekuValymoSanaudoseAptarnavimo20M">'Forma 13'!$C$94</definedName>
    <definedName name="VAS013_F_NuotekuValymoSanaudoseAtsiskaitymai20M" localSheetId="9">'Forma 13'!$C$142</definedName>
    <definedName name="VAS013_F_NuotekuValymoSanaudoseAtsiskaitymai20M">'Forma 13'!$C$142</definedName>
    <definedName name="VAS013_F_NuotekuValymoSanaudoseDraudimo20M" localSheetId="9">'Forma 13'!$C$236</definedName>
    <definedName name="VAS013_F_NuotekuValymoSanaudoseDraudimo20M">'Forma 13'!$C$236</definedName>
    <definedName name="VAS013_F_NuotekuValymoSanaudoseEinamojo20M" localSheetId="9">'Forma 13'!$C$82</definedName>
    <definedName name="VAS013_F_NuotekuValymoSanaudoseEinamojo20M">'Forma 13'!$C$82</definedName>
    <definedName name="VAS013_F_NuotekuValymoSanaudoseElektros20M" localSheetId="9">'Forma 13'!$C$190</definedName>
    <definedName name="VAS013_F_NuotekuValymoSanaudoseElektros20M">'Forma 13'!$C$190</definedName>
    <definedName name="VAS013_F_NuotekuValymoSanaudoseImokos20M" localSheetId="9">'Forma 13'!$C$154</definedName>
    <definedName name="VAS013_F_NuotekuValymoSanaudoseImokos20M">'Forma 13'!$C$154</definedName>
    <definedName name="VAS013_F_NuotekuValymoSanaudoseKitos20M" localSheetId="9">'Forma 13'!$C$178</definedName>
    <definedName name="VAS013_F_NuotekuValymoSanaudoseKitos20M">'Forma 13'!$C$178</definedName>
    <definedName name="VAS013_F_NuotekuValymoSanaudoseKitosIslaidos20M" localSheetId="9">'Forma 13'!$C$275</definedName>
    <definedName name="VAS013_F_NuotekuValymoSanaudoseKitosIslaidos20M">'Forma 13'!$C$275</definedName>
    <definedName name="VAS013_F_NuotekuValymoSanaudoseKitosPaslaugos20M" localSheetId="9">'Forma 13'!$C$248</definedName>
    <definedName name="VAS013_F_NuotekuValymoSanaudoseKitosPaslaugos20M">'Forma 13'!$C$248</definedName>
    <definedName name="VAS013_F_NuotekuValymoSanaudoseMokesciu20M" localSheetId="9">'Forma 13'!$C$287</definedName>
    <definedName name="VAS013_F_NuotekuValymoSanaudoseMokesciu20M">'Forma 13'!$C$287</definedName>
    <definedName name="VAS013_F_NuotekuValymoSanaudoseNusidevejimo20M" localSheetId="9">'Forma 13'!$C$70</definedName>
    <definedName name="VAS013_F_NuotekuValymoSanaudoseNusidevejimo20M">'Forma 13'!$C$70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13'!$C$265</definedName>
    <definedName name="VAS013_F_NuotekuValymoSanaudosePerkamos20M">'Forma 13'!$C$265</definedName>
    <definedName name="VAS013_F_NuotekuValymoSanaudoseSilumos20M" localSheetId="9">'Forma 13'!$C$166</definedName>
    <definedName name="VAS013_F_NuotekuValymoSanaudoseSilumos20M">'Forma 13'!$C$166</definedName>
    <definedName name="VAS013_F_NuotekuValymoSanaudoseTechnologiniu20M" localSheetId="9">'Forma 13'!$C$199</definedName>
    <definedName name="VAS013_F_NuotekuValymoSanaudoseTechnologiniu20M">'Forma 13'!$C$199</definedName>
    <definedName name="VAS013_F_NuotekuValymoSanaudoseVandentvarkose20M" localSheetId="9">'Forma 13'!$C$106</definedName>
    <definedName name="VAS013_F_NuotekuValymoSanaudoseVandentvarkose20M">'Forma 13'!$C$106</definedName>
    <definedName name="VAS013_F_NuotekuValymoSanaudosLabaratoriju20M" localSheetId="9">'Forma 13'!$C$229</definedName>
    <definedName name="VAS013_F_NuotekuValymoSanaudosLabaratoriju20M">'Forma 13'!$C$229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13'!$C$58</definedName>
    <definedName name="VAS013_F_NUOTEKUVALYMOSANAUDOSTurto20M">'Forma 13'!$C$58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13'!$C$51</definedName>
    <definedName name="VAS013_F_NusidevejimoSanauduDalisSukurtosUz20M">'Forma 13'!$C$51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13'!$C$157</definedName>
    <definedName name="VAS013_F_PardavimuVeiklosSanaudoseImokos20M">'Forma 13'!$C$157</definedName>
    <definedName name="VAS013_F_PavirsiniuNuoekuTvarkymoApmokejimo20M" localSheetId="9">'Forma 13'!$C$132</definedName>
    <definedName name="VAS013_F_PavirsiniuNuoekuTvarkymoApmokejimo20M">'Forma 13'!$C$132</definedName>
    <definedName name="VAS013_F_PavirsiniuNuotekuTvarkymoAptarnavimo20M" localSheetId="9">'Forma 13'!$C$96</definedName>
    <definedName name="VAS013_F_PavirsiniuNuotekuTvarkymoAptarnavimo20M">'Forma 13'!$C$96</definedName>
    <definedName name="VAS013_F_PavirsiniuNuotekuTvarkymoAtsiskaitymai20M" localSheetId="9">'Forma 13'!$C$144</definedName>
    <definedName name="VAS013_F_PavirsiniuNuotekuTvarkymoAtsiskaitymai20M">'Forma 13'!$C$144</definedName>
    <definedName name="VAS013_F_PAVIRSINIUNUOTEKUTVARKYMODarbo20M" localSheetId="9">'Forma 13'!$C$120</definedName>
    <definedName name="VAS013_F_PAVIRSINIUNUOTEKUTVARKYMODarbo20M">'Forma 13'!$C$120</definedName>
    <definedName name="VAS013_F_PavirsiniuNuotekuTvarkymoDraudimo20M" localSheetId="9">'Forma 13'!$C$238</definedName>
    <definedName name="VAS013_F_PavirsiniuNuotekuTvarkymoDraudimo20M">'Forma 13'!$C$238</definedName>
    <definedName name="VAS013_F_PavirsiniuNuotekuTvarkymoEinamojo20M" localSheetId="9">'Forma 13'!$C$84</definedName>
    <definedName name="VAS013_F_PavirsiniuNuotekuTvarkymoEinamojo20M">'Forma 13'!$C$84</definedName>
    <definedName name="VAS013_F_PavirsiniuNuotekuTvarkymoElektros20M" localSheetId="9">'Forma 13'!$C$192</definedName>
    <definedName name="VAS013_F_PavirsiniuNuotekuTvarkymoElektros20M">'Forma 13'!$C$192</definedName>
    <definedName name="VAS013_F_PavirsiniuNuotekuTvarkymoImokos20M" localSheetId="9">'Forma 13'!$C$156</definedName>
    <definedName name="VAS013_F_PavirsiniuNuotekuTvarkymoImokos20M">'Forma 13'!$C$156</definedName>
    <definedName name="VAS013_F_PavirsiniuNuotekuTvarkymoKitos20M" localSheetId="9">'Forma 13'!$C$180</definedName>
    <definedName name="VAS013_F_PavirsiniuNuotekuTvarkymoKitos20M">'Forma 13'!$C$180</definedName>
    <definedName name="VAS013_F_PavirsiniuNuotekuTvarkymoKitosIslaidos20M" localSheetId="9">'Forma 13'!$C$277</definedName>
    <definedName name="VAS013_F_PavirsiniuNuotekuTvarkymoKitosIslaidos20M">'Forma 13'!$C$277</definedName>
    <definedName name="VAS013_F_PavirsiniuNuotekuTvarkymoKitosPaslaugos20M" localSheetId="9">'Forma 13'!$C$250</definedName>
    <definedName name="VAS013_F_PavirsiniuNuotekuTvarkymoKitosPaslaugos20M">'Forma 13'!$C$250</definedName>
    <definedName name="VAS013_F_PavirsiniuNuotekuTvarkymoKuro20M" localSheetId="9">'Forma 13'!$C$210</definedName>
    <definedName name="VAS013_F_PavirsiniuNuotekuTvarkymoKuro20M">'Forma 13'!$C$210</definedName>
    <definedName name="VAS013_F_PavirsiniuNuotekuTvarkymoLabaratoriju20M" localSheetId="9">'Forma 13'!$C$230</definedName>
    <definedName name="VAS013_F_PavirsiniuNuotekuTvarkymoLabaratoriju20M">'Forma 13'!$C$230</definedName>
    <definedName name="VAS013_F_PavirsiniuNuotekuTvarkymoMokesciu20M" localSheetId="9">'Forma 13'!$C$289</definedName>
    <definedName name="VAS013_F_PavirsiniuNuotekuTvarkymoMokesciu20M">'Forma 13'!$C$289</definedName>
    <definedName name="VAS013_F_PavirsiniuNuotekuTvarkymoNusidevejimo20M" localSheetId="9">'Forma 13'!$C$72</definedName>
    <definedName name="VAS013_F_PavirsiniuNuotekuTvarkymoNusidevejimo20M">'Forma 13'!$C$72</definedName>
    <definedName name="VAS013_F_PavirsiniuNuotekuTvarkymoPerkamos20M" localSheetId="9">'Forma 13'!$C$267</definedName>
    <definedName name="VAS013_F_PavirsiniuNuotekuTvarkymoPerkamos20M">'Forma 13'!$C$267</definedName>
    <definedName name="VAS013_F_PavirsiniuNuotekuTvarkymoSilumos20M" localSheetId="9">'Forma 13'!$C$168</definedName>
    <definedName name="VAS013_F_PavirsiniuNuotekuTvarkymoSilumos20M">'Forma 13'!$C$168</definedName>
    <definedName name="VAS013_F_PavirsiniuNuotekuTvarkymoTechnologiniu20M" localSheetId="9">'Forma 13'!$C$202</definedName>
    <definedName name="VAS013_F_PavirsiniuNuotekuTvarkymoTechnologiniu20M">'Forma 13'!$C$202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13'!$C$222</definedName>
    <definedName name="VAS013_F_PavirsiniuNuotekuTvarkymoTransporto20M">'Forma 13'!$C$222</definedName>
    <definedName name="VAS013_F_PAVIRSINIUNUOTEKUTVARKYMOTurto20M" localSheetId="9">'Forma 13'!$C$60</definedName>
    <definedName name="VAS013_F_PAVIRSINIUNUOTEKUTVARKYMOTurto20M">'Forma 13'!$C$60</definedName>
    <definedName name="VAS013_F_PavirsiniuNuotekuTvarkymoVandentvarkos20M" localSheetId="9">'Forma 13'!$C$108</definedName>
    <definedName name="VAS013_F_PavirsiniuNuotekuTvarkymoVandentvarkos20M">'Forma 13'!$C$108</definedName>
    <definedName name="VAS013_F_PERKAMOSPASLAUGOS20M" localSheetId="9">'Forma 13'!$C$260</definedName>
    <definedName name="VAS013_F_PERKAMOSPASLAUGOS20M">'Forma 13'!$C$260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13'!$C$161</definedName>
    <definedName name="VAS013_F_SILUMOSENERGIJOS20M">'Forma 13'!$C$161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13'!$C$197</definedName>
    <definedName name="VAS013_F_TECHNOLOGINIUMEDZIAGUSANAUDOS20M">'Forma 13'!$C$197</definedName>
    <definedName name="VAS013_F_TeisinesPaslaugos20M" localSheetId="9">'Forma 13'!$C$257</definedName>
    <definedName name="VAS013_F_TeisinesPaslaugos20M">'Forma 13'!$C$257</definedName>
    <definedName name="VAS013_F_TelekomunikacijuPaslaugos20M" localSheetId="9">'Forma 13'!$C$256</definedName>
    <definedName name="VAS013_F_TelekomunikacijuPaslaugos20M">'Forma 13'!$C$256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13'!$C$215</definedName>
    <definedName name="VAS013_F_TRANSPORTOPASLAUGOS20M">'Forma 13'!$C$215</definedName>
    <definedName name="VAS013_F_TURTOSANAUDOS20M" localSheetId="9">'Forma 13'!$C$53</definedName>
    <definedName name="VAS013_F_TURTOSANAUDOS20M">'Forma 13'!$C$53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13'!$C$101</definedName>
    <definedName name="VAS013_F_VANDENTVARKOSTURTONUOMOS20M">'Forma 13'!$C$101</definedName>
    <definedName name="VAS013_F_VANDENTVARKOSUKIOSANAUDOS20M" localSheetId="9">'Forma 13'!$C$52</definedName>
    <definedName name="VAS013_F_VANDENTVARKOSUKIOSANAUDOS20M">'Forma 13'!$C$52</definedName>
    <definedName name="VAS013_F_VISOSSANAUDOS20M" localSheetId="9">'Forma 13'!$C$293</definedName>
    <definedName name="VAS013_F_VISOSSANAUDOS20M">'Forma 13'!$C$293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81029"/>
</workbook>
</file>

<file path=xl/calcChain.xml><?xml version="1.0" encoding="utf-8"?>
<calcChain xmlns="http://schemas.openxmlformats.org/spreadsheetml/2006/main">
  <c r="I16" i="16" l="1"/>
  <c r="H16" i="16"/>
  <c r="G16" i="16"/>
  <c r="F16" i="16"/>
  <c r="E16" i="16"/>
  <c r="D16" i="16"/>
  <c r="C16" i="16"/>
  <c r="B16" i="16"/>
  <c r="J15" i="16"/>
  <c r="J14" i="16"/>
  <c r="J13" i="16"/>
  <c r="J12" i="16"/>
  <c r="J16" i="16" s="1"/>
  <c r="U130" i="15"/>
  <c r="T130" i="15"/>
  <c r="W130" i="15" s="1"/>
  <c r="R130" i="15"/>
  <c r="Q130" i="15"/>
  <c r="L130" i="15"/>
  <c r="G130" i="15"/>
  <c r="U129" i="15"/>
  <c r="T129" i="15"/>
  <c r="W129" i="15" s="1"/>
  <c r="R129" i="15"/>
  <c r="Q129" i="15"/>
  <c r="L129" i="15"/>
  <c r="G129" i="15"/>
  <c r="T128" i="15"/>
  <c r="R128" i="15"/>
  <c r="Q128" i="15"/>
  <c r="L128" i="15"/>
  <c r="U128" i="15" s="1"/>
  <c r="G128" i="15"/>
  <c r="T127" i="15"/>
  <c r="W127" i="15" s="1"/>
  <c r="R127" i="15"/>
  <c r="Q127" i="15"/>
  <c r="L127" i="15"/>
  <c r="G127" i="15"/>
  <c r="T126" i="15"/>
  <c r="W126" i="15" s="1"/>
  <c r="R126" i="15"/>
  <c r="Q126" i="15"/>
  <c r="L126" i="15"/>
  <c r="G126" i="15"/>
  <c r="U126" i="15" s="1"/>
  <c r="T125" i="15"/>
  <c r="W125" i="15" s="1"/>
  <c r="R125" i="15"/>
  <c r="Q125" i="15"/>
  <c r="L125" i="15"/>
  <c r="G125" i="15"/>
  <c r="U125" i="15" s="1"/>
  <c r="W124" i="15"/>
  <c r="T124" i="15"/>
  <c r="R124" i="15"/>
  <c r="Q124" i="15"/>
  <c r="L124" i="15"/>
  <c r="G124" i="15"/>
  <c r="U124" i="15" s="1"/>
  <c r="W123" i="15"/>
  <c r="U123" i="15"/>
  <c r="T123" i="15"/>
  <c r="R123" i="15"/>
  <c r="Q123" i="15"/>
  <c r="L123" i="15"/>
  <c r="G123" i="15"/>
  <c r="U122" i="15"/>
  <c r="T122" i="15"/>
  <c r="W122" i="15" s="1"/>
  <c r="R122" i="15"/>
  <c r="Q122" i="15"/>
  <c r="L122" i="15"/>
  <c r="G122" i="15"/>
  <c r="U121" i="15"/>
  <c r="T121" i="15"/>
  <c r="W121" i="15" s="1"/>
  <c r="R121" i="15"/>
  <c r="Q121" i="15"/>
  <c r="L121" i="15"/>
  <c r="G121" i="15"/>
  <c r="T120" i="15"/>
  <c r="R120" i="15"/>
  <c r="Q120" i="15"/>
  <c r="L120" i="15"/>
  <c r="G120" i="15"/>
  <c r="U120" i="15" s="1"/>
  <c r="T119" i="15"/>
  <c r="R119" i="15"/>
  <c r="W119" i="15" s="1"/>
  <c r="Q119" i="15"/>
  <c r="L119" i="15"/>
  <c r="U119" i="15" s="1"/>
  <c r="G119" i="15"/>
  <c r="T118" i="15"/>
  <c r="W118" i="15" s="1"/>
  <c r="R118" i="15"/>
  <c r="Q118" i="15"/>
  <c r="L118" i="15"/>
  <c r="G118" i="15"/>
  <c r="U118" i="15" s="1"/>
  <c r="T117" i="15"/>
  <c r="W117" i="15" s="1"/>
  <c r="R117" i="15"/>
  <c r="Q117" i="15"/>
  <c r="L117" i="15"/>
  <c r="G117" i="15"/>
  <c r="U117" i="15" s="1"/>
  <c r="W116" i="15"/>
  <c r="T116" i="15"/>
  <c r="R116" i="15"/>
  <c r="Q116" i="15"/>
  <c r="L116" i="15"/>
  <c r="G116" i="15"/>
  <c r="U116" i="15" s="1"/>
  <c r="W115" i="15"/>
  <c r="U115" i="15"/>
  <c r="T115" i="15"/>
  <c r="R115" i="15"/>
  <c r="Q115" i="15"/>
  <c r="L115" i="15"/>
  <c r="G115" i="15"/>
  <c r="U114" i="15"/>
  <c r="T114" i="15"/>
  <c r="W114" i="15" s="1"/>
  <c r="R114" i="15"/>
  <c r="Q114" i="15"/>
  <c r="L114" i="15"/>
  <c r="G114" i="15"/>
  <c r="U113" i="15"/>
  <c r="T113" i="15"/>
  <c r="W113" i="15" s="1"/>
  <c r="R113" i="15"/>
  <c r="Q113" i="15"/>
  <c r="L113" i="15"/>
  <c r="G113" i="15"/>
  <c r="T112" i="15"/>
  <c r="R112" i="15"/>
  <c r="Q112" i="15"/>
  <c r="L112" i="15"/>
  <c r="G112" i="15"/>
  <c r="U112" i="15" s="1"/>
  <c r="T111" i="15"/>
  <c r="W111" i="15" s="1"/>
  <c r="R111" i="15"/>
  <c r="Q111" i="15"/>
  <c r="L111" i="15"/>
  <c r="U111" i="15" s="1"/>
  <c r="G111" i="15"/>
  <c r="T110" i="15"/>
  <c r="W110" i="15" s="1"/>
  <c r="R110" i="15"/>
  <c r="Q110" i="15"/>
  <c r="L110" i="15"/>
  <c r="G110" i="15"/>
  <c r="T109" i="15"/>
  <c r="W109" i="15" s="1"/>
  <c r="R109" i="15"/>
  <c r="Q109" i="15"/>
  <c r="L109" i="15"/>
  <c r="G109" i="15"/>
  <c r="U109" i="15" s="1"/>
  <c r="W108" i="15"/>
  <c r="T108" i="15"/>
  <c r="R108" i="15"/>
  <c r="Q108" i="15"/>
  <c r="L108" i="15"/>
  <c r="G108" i="15"/>
  <c r="U108" i="15" s="1"/>
  <c r="W107" i="15"/>
  <c r="U107" i="15"/>
  <c r="T107" i="15"/>
  <c r="R107" i="15"/>
  <c r="Q107" i="15"/>
  <c r="L107" i="15"/>
  <c r="G107" i="15"/>
  <c r="U106" i="15"/>
  <c r="T106" i="15"/>
  <c r="W106" i="15" s="1"/>
  <c r="R106" i="15"/>
  <c r="Q106" i="15"/>
  <c r="L106" i="15"/>
  <c r="G106" i="15"/>
  <c r="U105" i="15"/>
  <c r="T105" i="15"/>
  <c r="W105" i="15" s="1"/>
  <c r="R105" i="15"/>
  <c r="Q105" i="15"/>
  <c r="L105" i="15"/>
  <c r="G105" i="15"/>
  <c r="T104" i="15"/>
  <c r="W104" i="15" s="1"/>
  <c r="R104" i="15"/>
  <c r="Q104" i="15"/>
  <c r="L104" i="15"/>
  <c r="G104" i="15"/>
  <c r="U104" i="15" s="1"/>
  <c r="T103" i="15"/>
  <c r="R103" i="15"/>
  <c r="W103" i="15" s="1"/>
  <c r="Q103" i="15"/>
  <c r="L103" i="15"/>
  <c r="G103" i="15"/>
  <c r="T102" i="15"/>
  <c r="W102" i="15" s="1"/>
  <c r="R102" i="15"/>
  <c r="Q102" i="15"/>
  <c r="L102" i="15"/>
  <c r="G102" i="15"/>
  <c r="U102" i="15" s="1"/>
  <c r="T101" i="15"/>
  <c r="W101" i="15" s="1"/>
  <c r="R101" i="15"/>
  <c r="Q101" i="15"/>
  <c r="L101" i="15"/>
  <c r="G101" i="15"/>
  <c r="U101" i="15" s="1"/>
  <c r="W100" i="15"/>
  <c r="T100" i="15"/>
  <c r="R100" i="15"/>
  <c r="Q100" i="15"/>
  <c r="L100" i="15"/>
  <c r="G100" i="15"/>
  <c r="U100" i="15" s="1"/>
  <c r="W99" i="15"/>
  <c r="U99" i="15"/>
  <c r="T99" i="15"/>
  <c r="R99" i="15"/>
  <c r="Q99" i="15"/>
  <c r="L99" i="15"/>
  <c r="G99" i="15"/>
  <c r="U98" i="15"/>
  <c r="T98" i="15"/>
  <c r="W98" i="15" s="1"/>
  <c r="R98" i="15"/>
  <c r="Q98" i="15"/>
  <c r="L98" i="15"/>
  <c r="G98" i="15"/>
  <c r="U97" i="15"/>
  <c r="T97" i="15"/>
  <c r="R97" i="15"/>
  <c r="Q97" i="15"/>
  <c r="L97" i="15"/>
  <c r="G97" i="15"/>
  <c r="T96" i="15"/>
  <c r="R96" i="15"/>
  <c r="Q96" i="15"/>
  <c r="L96" i="15"/>
  <c r="G96" i="15"/>
  <c r="U96" i="15" s="1"/>
  <c r="T95" i="15"/>
  <c r="R95" i="15"/>
  <c r="W95" i="15" s="1"/>
  <c r="Q95" i="15"/>
  <c r="L95" i="15"/>
  <c r="G95" i="15"/>
  <c r="T94" i="15"/>
  <c r="W94" i="15" s="1"/>
  <c r="R94" i="15"/>
  <c r="Q94" i="15"/>
  <c r="L94" i="15"/>
  <c r="G94" i="15"/>
  <c r="U94" i="15" s="1"/>
  <c r="T93" i="15"/>
  <c r="W93" i="15" s="1"/>
  <c r="R93" i="15"/>
  <c r="Q93" i="15"/>
  <c r="L93" i="15"/>
  <c r="G93" i="15"/>
  <c r="U93" i="15" s="1"/>
  <c r="W92" i="15"/>
  <c r="T92" i="15"/>
  <c r="R92" i="15"/>
  <c r="Q92" i="15"/>
  <c r="L92" i="15"/>
  <c r="G92" i="15"/>
  <c r="U92" i="15" s="1"/>
  <c r="W91" i="15"/>
  <c r="U91" i="15"/>
  <c r="T91" i="15"/>
  <c r="R91" i="15"/>
  <c r="Q91" i="15"/>
  <c r="L91" i="15"/>
  <c r="G91" i="15"/>
  <c r="P90" i="15"/>
  <c r="O90" i="15"/>
  <c r="N90" i="15"/>
  <c r="M90" i="15"/>
  <c r="L90" i="15"/>
  <c r="K90" i="15"/>
  <c r="J90" i="15"/>
  <c r="I90" i="15"/>
  <c r="H90" i="15"/>
  <c r="F90" i="15"/>
  <c r="E90" i="15"/>
  <c r="D90" i="15"/>
  <c r="C90" i="15"/>
  <c r="T89" i="15"/>
  <c r="W89" i="15" s="1"/>
  <c r="R89" i="15"/>
  <c r="Q89" i="15"/>
  <c r="L89" i="15"/>
  <c r="G89" i="15"/>
  <c r="U89" i="15" s="1"/>
  <c r="W88" i="15"/>
  <c r="T88" i="15"/>
  <c r="R88" i="15"/>
  <c r="Q88" i="15"/>
  <c r="L88" i="15"/>
  <c r="G88" i="15"/>
  <c r="U88" i="15" s="1"/>
  <c r="W87" i="15"/>
  <c r="U87" i="15"/>
  <c r="T87" i="15"/>
  <c r="R87" i="15"/>
  <c r="Q87" i="15"/>
  <c r="L87" i="15"/>
  <c r="G87" i="15"/>
  <c r="U86" i="15"/>
  <c r="T86" i="15"/>
  <c r="W86" i="15" s="1"/>
  <c r="R86" i="15"/>
  <c r="Q86" i="15"/>
  <c r="L86" i="15"/>
  <c r="G86" i="15"/>
  <c r="U85" i="15"/>
  <c r="T85" i="15"/>
  <c r="W85" i="15" s="1"/>
  <c r="R85" i="15"/>
  <c r="Q85" i="15"/>
  <c r="L85" i="15"/>
  <c r="G85" i="15"/>
  <c r="T84" i="15"/>
  <c r="R84" i="15"/>
  <c r="Q84" i="15"/>
  <c r="L84" i="15"/>
  <c r="G84" i="15"/>
  <c r="U84" i="15" s="1"/>
  <c r="T83" i="15"/>
  <c r="R83" i="15"/>
  <c r="W83" i="15" s="1"/>
  <c r="Q83" i="15"/>
  <c r="L83" i="15"/>
  <c r="U83" i="15" s="1"/>
  <c r="G83" i="15"/>
  <c r="T82" i="15"/>
  <c r="W82" i="15" s="1"/>
  <c r="R82" i="15"/>
  <c r="Q82" i="15"/>
  <c r="L82" i="15"/>
  <c r="G82" i="15"/>
  <c r="T81" i="15"/>
  <c r="W81" i="15" s="1"/>
  <c r="R81" i="15"/>
  <c r="Q81" i="15"/>
  <c r="L81" i="15"/>
  <c r="G81" i="15"/>
  <c r="U81" i="15" s="1"/>
  <c r="W80" i="15"/>
  <c r="T80" i="15"/>
  <c r="R80" i="15"/>
  <c r="Q80" i="15"/>
  <c r="L80" i="15"/>
  <c r="G80" i="15"/>
  <c r="U80" i="15" s="1"/>
  <c r="W79" i="15"/>
  <c r="U79" i="15"/>
  <c r="T79" i="15"/>
  <c r="R79" i="15"/>
  <c r="Q79" i="15"/>
  <c r="L79" i="15"/>
  <c r="G79" i="15"/>
  <c r="U78" i="15"/>
  <c r="T78" i="15"/>
  <c r="W78" i="15" s="1"/>
  <c r="R78" i="15"/>
  <c r="Q78" i="15"/>
  <c r="L78" i="15"/>
  <c r="G78" i="15"/>
  <c r="U77" i="15"/>
  <c r="T77" i="15"/>
  <c r="W77" i="15" s="1"/>
  <c r="R77" i="15"/>
  <c r="Q77" i="15"/>
  <c r="L77" i="15"/>
  <c r="G77" i="15"/>
  <c r="T76" i="15"/>
  <c r="W76" i="15" s="1"/>
  <c r="R76" i="15"/>
  <c r="Q76" i="15"/>
  <c r="L76" i="15"/>
  <c r="G76" i="15"/>
  <c r="U76" i="15" s="1"/>
  <c r="T75" i="15"/>
  <c r="R75" i="15"/>
  <c r="W75" i="15" s="1"/>
  <c r="Q75" i="15"/>
  <c r="L75" i="15"/>
  <c r="U75" i="15" s="1"/>
  <c r="G75" i="15"/>
  <c r="T74" i="15"/>
  <c r="W74" i="15" s="1"/>
  <c r="R74" i="15"/>
  <c r="Q74" i="15"/>
  <c r="L74" i="15"/>
  <c r="G74" i="15"/>
  <c r="T73" i="15"/>
  <c r="W73" i="15" s="1"/>
  <c r="R73" i="15"/>
  <c r="Q73" i="15"/>
  <c r="L73" i="15"/>
  <c r="G73" i="15"/>
  <c r="U73" i="15" s="1"/>
  <c r="W72" i="15"/>
  <c r="T72" i="15"/>
  <c r="R72" i="15"/>
  <c r="Q72" i="15"/>
  <c r="L72" i="15"/>
  <c r="G72" i="15"/>
  <c r="U72" i="15" s="1"/>
  <c r="W71" i="15"/>
  <c r="U71" i="15"/>
  <c r="T71" i="15"/>
  <c r="R71" i="15"/>
  <c r="Q71" i="15"/>
  <c r="L71" i="15"/>
  <c r="G71" i="15"/>
  <c r="U70" i="15"/>
  <c r="T70" i="15"/>
  <c r="W70" i="15" s="1"/>
  <c r="R70" i="15"/>
  <c r="Q70" i="15"/>
  <c r="L70" i="15"/>
  <c r="G70" i="15"/>
  <c r="T69" i="15"/>
  <c r="W69" i="15" s="1"/>
  <c r="R69" i="15"/>
  <c r="Q69" i="15"/>
  <c r="L69" i="15"/>
  <c r="U69" i="15" s="1"/>
  <c r="G69" i="15"/>
  <c r="T68" i="15"/>
  <c r="R68" i="15"/>
  <c r="Q68" i="15"/>
  <c r="L68" i="15"/>
  <c r="G68" i="15"/>
  <c r="U68" i="15" s="1"/>
  <c r="T67" i="15"/>
  <c r="R67" i="15"/>
  <c r="W67" i="15" s="1"/>
  <c r="Q67" i="15"/>
  <c r="L67" i="15"/>
  <c r="G67" i="15"/>
  <c r="T66" i="15"/>
  <c r="W66" i="15" s="1"/>
  <c r="R66" i="15"/>
  <c r="Q66" i="15"/>
  <c r="L66" i="15"/>
  <c r="G66" i="15"/>
  <c r="T65" i="15"/>
  <c r="W65" i="15" s="1"/>
  <c r="R65" i="15"/>
  <c r="Q65" i="15"/>
  <c r="L65" i="15"/>
  <c r="G65" i="15"/>
  <c r="U65" i="15" s="1"/>
  <c r="W64" i="15"/>
  <c r="T64" i="15"/>
  <c r="R64" i="15"/>
  <c r="Q64" i="15"/>
  <c r="L64" i="15"/>
  <c r="G64" i="15"/>
  <c r="U64" i="15" s="1"/>
  <c r="W63" i="15"/>
  <c r="U63" i="15"/>
  <c r="T63" i="15"/>
  <c r="R63" i="15"/>
  <c r="Q63" i="15"/>
  <c r="L63" i="15"/>
  <c r="G63" i="15"/>
  <c r="U62" i="15"/>
  <c r="T62" i="15"/>
  <c r="W62" i="15" s="1"/>
  <c r="R62" i="15"/>
  <c r="Q62" i="15"/>
  <c r="L62" i="15"/>
  <c r="G62" i="15"/>
  <c r="T61" i="15"/>
  <c r="W61" i="15" s="1"/>
  <c r="R61" i="15"/>
  <c r="Q61" i="15"/>
  <c r="L61" i="15"/>
  <c r="G61" i="15"/>
  <c r="U61" i="15" s="1"/>
  <c r="T60" i="15"/>
  <c r="T59" i="15" s="1"/>
  <c r="R60" i="15"/>
  <c r="Q60" i="15"/>
  <c r="L60" i="15"/>
  <c r="G60" i="15"/>
  <c r="Q59" i="15"/>
  <c r="P59" i="15"/>
  <c r="P58" i="15" s="1"/>
  <c r="O59" i="15"/>
  <c r="N59" i="15"/>
  <c r="N58" i="15" s="1"/>
  <c r="M59" i="15"/>
  <c r="K59" i="15"/>
  <c r="J59" i="15"/>
  <c r="J58" i="15" s="1"/>
  <c r="I59" i="15"/>
  <c r="I58" i="15" s="1"/>
  <c r="H59" i="15"/>
  <c r="H58" i="15" s="1"/>
  <c r="F59" i="15"/>
  <c r="F58" i="15" s="1"/>
  <c r="E59" i="15"/>
  <c r="D59" i="15"/>
  <c r="C59" i="15"/>
  <c r="O58" i="15"/>
  <c r="M58" i="15"/>
  <c r="K58" i="15"/>
  <c r="E58" i="15"/>
  <c r="D58" i="15"/>
  <c r="C58" i="15"/>
  <c r="V56" i="15"/>
  <c r="S56" i="15"/>
  <c r="R56" i="15"/>
  <c r="S55" i="15"/>
  <c r="V55" i="15" s="1"/>
  <c r="R55" i="15"/>
  <c r="S54" i="15"/>
  <c r="R54" i="15"/>
  <c r="V53" i="15"/>
  <c r="S53" i="15"/>
  <c r="R53" i="15"/>
  <c r="S52" i="15"/>
  <c r="V52" i="15" s="1"/>
  <c r="R52" i="15"/>
  <c r="S51" i="15"/>
  <c r="V51" i="15" s="1"/>
  <c r="R51" i="15"/>
  <c r="S50" i="15"/>
  <c r="V50" i="15" s="1"/>
  <c r="R50" i="15"/>
  <c r="Q49" i="15"/>
  <c r="O49" i="15"/>
  <c r="M49" i="15"/>
  <c r="L49" i="15"/>
  <c r="J49" i="15"/>
  <c r="H49" i="15"/>
  <c r="G49" i="15"/>
  <c r="E49" i="15"/>
  <c r="S49" i="15" s="1"/>
  <c r="V49" i="15" s="1"/>
  <c r="C49" i="15"/>
  <c r="R49" i="15" s="1"/>
  <c r="V48" i="15"/>
  <c r="S48" i="15"/>
  <c r="R48" i="15"/>
  <c r="S47" i="15"/>
  <c r="V47" i="15" s="1"/>
  <c r="R47" i="15"/>
  <c r="S46" i="15"/>
  <c r="V46" i="15" s="1"/>
  <c r="R46" i="15"/>
  <c r="S45" i="15"/>
  <c r="V45" i="15" s="1"/>
  <c r="R45" i="15"/>
  <c r="V44" i="15"/>
  <c r="S44" i="15"/>
  <c r="R44" i="15"/>
  <c r="V43" i="15"/>
  <c r="S43" i="15"/>
  <c r="R43" i="15"/>
  <c r="S42" i="15"/>
  <c r="V42" i="15" s="1"/>
  <c r="R42" i="15"/>
  <c r="S41" i="15"/>
  <c r="R41" i="15"/>
  <c r="R40" i="15" s="1"/>
  <c r="Q40" i="15"/>
  <c r="O40" i="15"/>
  <c r="M40" i="15"/>
  <c r="L40" i="15"/>
  <c r="J40" i="15"/>
  <c r="J11" i="15" s="1"/>
  <c r="J57" i="15" s="1"/>
  <c r="H40" i="15"/>
  <c r="G40" i="15"/>
  <c r="E40" i="15"/>
  <c r="S40" i="15" s="1"/>
  <c r="V40" i="15" s="1"/>
  <c r="C40" i="15"/>
  <c r="V39" i="15"/>
  <c r="S39" i="15"/>
  <c r="R39" i="15"/>
  <c r="V38" i="15"/>
  <c r="S38" i="15"/>
  <c r="R38" i="15"/>
  <c r="S37" i="15"/>
  <c r="V37" i="15" s="1"/>
  <c r="R37" i="15"/>
  <c r="S36" i="15"/>
  <c r="R36" i="15"/>
  <c r="V35" i="15"/>
  <c r="S35" i="15"/>
  <c r="R35" i="15"/>
  <c r="S34" i="15"/>
  <c r="V34" i="15" s="1"/>
  <c r="R34" i="15"/>
  <c r="S33" i="15"/>
  <c r="V33" i="15" s="1"/>
  <c r="R33" i="15"/>
  <c r="S32" i="15"/>
  <c r="V32" i="15" s="1"/>
  <c r="R32" i="15"/>
  <c r="V31" i="15"/>
  <c r="S31" i="15"/>
  <c r="R31" i="15"/>
  <c r="S30" i="15"/>
  <c r="Q30" i="15"/>
  <c r="O30" i="15"/>
  <c r="M30" i="15"/>
  <c r="L30" i="15"/>
  <c r="J30" i="15"/>
  <c r="H30" i="15"/>
  <c r="G30" i="15"/>
  <c r="E30" i="15"/>
  <c r="C30" i="15"/>
  <c r="S29" i="15"/>
  <c r="V29" i="15" s="1"/>
  <c r="R29" i="15"/>
  <c r="S28" i="15"/>
  <c r="V28" i="15" s="1"/>
  <c r="R28" i="15"/>
  <c r="S27" i="15"/>
  <c r="V27" i="15" s="1"/>
  <c r="R27" i="15"/>
  <c r="V26" i="15"/>
  <c r="S26" i="15"/>
  <c r="R26" i="15"/>
  <c r="V25" i="15"/>
  <c r="S25" i="15"/>
  <c r="R25" i="15"/>
  <c r="S24" i="15"/>
  <c r="V24" i="15" s="1"/>
  <c r="R24" i="15"/>
  <c r="S23" i="15"/>
  <c r="R23" i="15"/>
  <c r="R20" i="15" s="1"/>
  <c r="V22" i="15"/>
  <c r="S22" i="15"/>
  <c r="R22" i="15"/>
  <c r="S21" i="15"/>
  <c r="V21" i="15" s="1"/>
  <c r="R21" i="15"/>
  <c r="S20" i="15"/>
  <c r="V20" i="15" s="1"/>
  <c r="Q20" i="15"/>
  <c r="O20" i="15"/>
  <c r="M20" i="15"/>
  <c r="L20" i="15"/>
  <c r="L11" i="15" s="1"/>
  <c r="J20" i="15"/>
  <c r="H20" i="15"/>
  <c r="G20" i="15"/>
  <c r="G11" i="15" s="1"/>
  <c r="E20" i="15"/>
  <c r="E11" i="15" s="1"/>
  <c r="C20" i="15"/>
  <c r="S19" i="15"/>
  <c r="V19" i="15" s="1"/>
  <c r="R19" i="15"/>
  <c r="S18" i="15"/>
  <c r="R18" i="15"/>
  <c r="V17" i="15"/>
  <c r="S17" i="15"/>
  <c r="R17" i="15"/>
  <c r="S16" i="15"/>
  <c r="V16" i="15" s="1"/>
  <c r="R16" i="15"/>
  <c r="S15" i="15"/>
  <c r="V15" i="15" s="1"/>
  <c r="R15" i="15"/>
  <c r="S14" i="15"/>
  <c r="V14" i="15" s="1"/>
  <c r="R14" i="15"/>
  <c r="Q13" i="15"/>
  <c r="Q11" i="15" s="1"/>
  <c r="O13" i="15"/>
  <c r="M13" i="15"/>
  <c r="L13" i="15"/>
  <c r="J13" i="15"/>
  <c r="H13" i="15"/>
  <c r="H11" i="15" s="1"/>
  <c r="H57" i="15" s="1"/>
  <c r="G13" i="15"/>
  <c r="E13" i="15"/>
  <c r="S13" i="15" s="1"/>
  <c r="C13" i="15"/>
  <c r="C11" i="15" s="1"/>
  <c r="C57" i="15" s="1"/>
  <c r="V12" i="15"/>
  <c r="S12" i="15"/>
  <c r="R12" i="15"/>
  <c r="O11" i="15"/>
  <c r="O57" i="15" s="1"/>
  <c r="M11" i="15"/>
  <c r="M57" i="15" s="1"/>
  <c r="D22" i="14"/>
  <c r="D17" i="14"/>
  <c r="P22" i="13"/>
  <c r="M22" i="13"/>
  <c r="L22" i="13"/>
  <c r="F21" i="13"/>
  <c r="E21" i="13"/>
  <c r="E20" i="13"/>
  <c r="Q19" i="13"/>
  <c r="Q22" i="13" s="1"/>
  <c r="P19" i="13"/>
  <c r="O19" i="13"/>
  <c r="O22" i="13" s="1"/>
  <c r="N19" i="13"/>
  <c r="N22" i="13" s="1"/>
  <c r="M19" i="13"/>
  <c r="L19" i="13"/>
  <c r="K19" i="13"/>
  <c r="K22" i="13" s="1"/>
  <c r="J19" i="13"/>
  <c r="I19" i="13"/>
  <c r="H19" i="13"/>
  <c r="H22" i="13" s="1"/>
  <c r="G19" i="13"/>
  <c r="G22" i="13" s="1"/>
  <c r="F18" i="13"/>
  <c r="E18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F15" i="13"/>
  <c r="E15" i="13"/>
  <c r="F14" i="13"/>
  <c r="F19" i="13" s="1"/>
  <c r="F22" i="13" s="1"/>
  <c r="E22" i="13" s="1"/>
  <c r="C92" i="12"/>
  <c r="C83" i="12"/>
  <c r="C76" i="12"/>
  <c r="C75" i="12" s="1"/>
  <c r="C66" i="12"/>
  <c r="C65" i="12"/>
  <c r="C45" i="12"/>
  <c r="C44" i="12" s="1"/>
  <c r="C40" i="12"/>
  <c r="C38" i="12" s="1"/>
  <c r="C28" i="12"/>
  <c r="C25" i="12"/>
  <c r="C24" i="12" s="1"/>
  <c r="C16" i="12"/>
  <c r="C14" i="12"/>
  <c r="C11" i="12" s="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C282" i="10"/>
  <c r="C270" i="10"/>
  <c r="C260" i="10"/>
  <c r="C254" i="10"/>
  <c r="C243" i="10"/>
  <c r="C231" i="10"/>
  <c r="C227" i="10"/>
  <c r="C215" i="10"/>
  <c r="C203" i="10"/>
  <c r="C197" i="10"/>
  <c r="C185" i="10"/>
  <c r="C173" i="10"/>
  <c r="C161" i="10"/>
  <c r="C149" i="10"/>
  <c r="C137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01" i="10"/>
  <c r="C89" i="10"/>
  <c r="C77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 s="1"/>
  <c r="C39" i="10"/>
  <c r="C23" i="10" s="1"/>
  <c r="C21" i="10"/>
  <c r="C20" i="10"/>
  <c r="C19" i="10"/>
  <c r="C18" i="10"/>
  <c r="C17" i="10"/>
  <c r="C16" i="10"/>
  <c r="C15" i="10"/>
  <c r="C13" i="10"/>
  <c r="C12" i="10"/>
  <c r="E43" i="9"/>
  <c r="D43" i="9"/>
  <c r="E42" i="9"/>
  <c r="E41" i="9"/>
  <c r="E40" i="9"/>
  <c r="E39" i="9"/>
  <c r="E37" i="9" s="1"/>
  <c r="E38" i="9"/>
  <c r="P37" i="9"/>
  <c r="O37" i="9"/>
  <c r="N37" i="9"/>
  <c r="M37" i="9"/>
  <c r="L37" i="9"/>
  <c r="K37" i="9"/>
  <c r="J37" i="9"/>
  <c r="I37" i="9"/>
  <c r="H37" i="9"/>
  <c r="G37" i="9"/>
  <c r="F37" i="9"/>
  <c r="D37" i="9"/>
  <c r="E36" i="9"/>
  <c r="E35" i="9"/>
  <c r="E33" i="9" s="1"/>
  <c r="E34" i="9"/>
  <c r="P33" i="9"/>
  <c r="O33" i="9"/>
  <c r="N33" i="9"/>
  <c r="M33" i="9"/>
  <c r="L33" i="9"/>
  <c r="K33" i="9"/>
  <c r="K14" i="9" s="1"/>
  <c r="J33" i="9"/>
  <c r="J14" i="9" s="1"/>
  <c r="I33" i="9"/>
  <c r="H33" i="9"/>
  <c r="G33" i="9"/>
  <c r="F33" i="9"/>
  <c r="D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P17" i="9"/>
  <c r="O17" i="9"/>
  <c r="O14" i="9" s="1"/>
  <c r="N17" i="9"/>
  <c r="M17" i="9"/>
  <c r="L17" i="9"/>
  <c r="K17" i="9"/>
  <c r="J17" i="9"/>
  <c r="I17" i="9"/>
  <c r="H17" i="9"/>
  <c r="G17" i="9"/>
  <c r="G14" i="9" s="1"/>
  <c r="F17" i="9"/>
  <c r="D17" i="9"/>
  <c r="E16" i="9"/>
  <c r="E15" i="9"/>
  <c r="P14" i="9"/>
  <c r="N14" i="9"/>
  <c r="M14" i="9"/>
  <c r="L14" i="9"/>
  <c r="I14" i="9"/>
  <c r="H14" i="9"/>
  <c r="F14" i="9"/>
  <c r="D14" i="9"/>
  <c r="E51" i="8"/>
  <c r="D51" i="8"/>
  <c r="E50" i="8"/>
  <c r="D50" i="8" s="1"/>
  <c r="E49" i="8"/>
  <c r="D49" i="8"/>
  <c r="E48" i="8"/>
  <c r="D48" i="8" s="1"/>
  <c r="E47" i="8"/>
  <c r="D47" i="8"/>
  <c r="E46" i="8"/>
  <c r="D46" i="8" s="1"/>
  <c r="E45" i="8"/>
  <c r="D45" i="8"/>
  <c r="E44" i="8"/>
  <c r="D44" i="8" s="1"/>
  <c r="E43" i="8"/>
  <c r="D43" i="8"/>
  <c r="E42" i="8"/>
  <c r="D42" i="8" s="1"/>
  <c r="E41" i="8"/>
  <c r="D41" i="8"/>
  <c r="E40" i="8"/>
  <c r="D40" i="8" s="1"/>
  <c r="E39" i="8"/>
  <c r="D39" i="8"/>
  <c r="E38" i="8"/>
  <c r="D38" i="8" s="1"/>
  <c r="E37" i="8"/>
  <c r="D37" i="8"/>
  <c r="E36" i="8"/>
  <c r="D36" i="8" s="1"/>
  <c r="E35" i="8"/>
  <c r="D35" i="8"/>
  <c r="P29" i="8"/>
  <c r="O29" i="8"/>
  <c r="N29" i="8"/>
  <c r="M29" i="8"/>
  <c r="M14" i="8" s="1"/>
  <c r="L29" i="8"/>
  <c r="L14" i="8" s="1"/>
  <c r="K29" i="8"/>
  <c r="J29" i="8"/>
  <c r="I29" i="8"/>
  <c r="H29" i="8"/>
  <c r="G29" i="8"/>
  <c r="F29" i="8"/>
  <c r="E29" i="8"/>
  <c r="E14" i="8" s="1"/>
  <c r="D29" i="8"/>
  <c r="D14" i="8" s="1"/>
  <c r="P17" i="8"/>
  <c r="O17" i="8"/>
  <c r="N17" i="8"/>
  <c r="M17" i="8"/>
  <c r="L17" i="8"/>
  <c r="K17" i="8"/>
  <c r="J17" i="8"/>
  <c r="J14" i="8" s="1"/>
  <c r="I17" i="8"/>
  <c r="I14" i="8" s="1"/>
  <c r="H17" i="8"/>
  <c r="G17" i="8"/>
  <c r="F17" i="8"/>
  <c r="E17" i="8"/>
  <c r="D17" i="8"/>
  <c r="P14" i="8"/>
  <c r="O14" i="8"/>
  <c r="N14" i="8"/>
  <c r="K14" i="8"/>
  <c r="H14" i="8"/>
  <c r="G14" i="8"/>
  <c r="F14" i="8"/>
  <c r="D40" i="7"/>
  <c r="D31" i="7"/>
  <c r="D26" i="7"/>
  <c r="D22" i="7"/>
  <c r="D16" i="7"/>
  <c r="D13" i="7" s="1"/>
  <c r="D10" i="7" s="1"/>
  <c r="H70" i="6"/>
  <c r="H68" i="6" s="1"/>
  <c r="H69" i="6"/>
  <c r="H66" i="6"/>
  <c r="H63" i="6"/>
  <c r="H62" i="6"/>
  <c r="H58" i="6"/>
  <c r="H57" i="6"/>
  <c r="M47" i="6"/>
  <c r="N47" i="6" s="1"/>
  <c r="S42" i="6"/>
  <c r="S41" i="6"/>
  <c r="R41" i="6"/>
  <c r="P41" i="6"/>
  <c r="N41" i="6"/>
  <c r="L41" i="6"/>
  <c r="J41" i="6"/>
  <c r="F41" i="6"/>
  <c r="D41" i="6"/>
  <c r="S40" i="6"/>
  <c r="S39" i="6" s="1"/>
  <c r="R40" i="6"/>
  <c r="P40" i="6"/>
  <c r="N40" i="6"/>
  <c r="L40" i="6"/>
  <c r="J40" i="6"/>
  <c r="F40" i="6"/>
  <c r="D40" i="6"/>
  <c r="R39" i="6"/>
  <c r="Q39" i="6"/>
  <c r="P39" i="6"/>
  <c r="O39" i="6"/>
  <c r="N39" i="6"/>
  <c r="M39" i="6"/>
  <c r="L39" i="6"/>
  <c r="K39" i="6"/>
  <c r="J39" i="6"/>
  <c r="I39" i="6"/>
  <c r="E39" i="6"/>
  <c r="C39" i="6"/>
  <c r="R38" i="6"/>
  <c r="S38" i="6" s="1"/>
  <c r="P38" i="6"/>
  <c r="N38" i="6"/>
  <c r="L38" i="6"/>
  <c r="J38" i="6"/>
  <c r="F38" i="6"/>
  <c r="D38" i="6"/>
  <c r="R37" i="6"/>
  <c r="S37" i="6" s="1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S33" i="6" s="1"/>
  <c r="P33" i="6"/>
  <c r="N33" i="6"/>
  <c r="L33" i="6"/>
  <c r="J33" i="6"/>
  <c r="F33" i="6"/>
  <c r="D33" i="6"/>
  <c r="R32" i="6"/>
  <c r="S32" i="6" s="1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S30" i="6" s="1"/>
  <c r="P30" i="6"/>
  <c r="N30" i="6"/>
  <c r="N29" i="6" s="1"/>
  <c r="L30" i="6"/>
  <c r="L29" i="6" s="1"/>
  <c r="J30" i="6"/>
  <c r="F30" i="6"/>
  <c r="D30" i="6"/>
  <c r="Q29" i="6"/>
  <c r="P29" i="6"/>
  <c r="O29" i="6"/>
  <c r="M29" i="6"/>
  <c r="K29" i="6"/>
  <c r="J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H24" i="6"/>
  <c r="F24" i="6"/>
  <c r="F13" i="6" s="1"/>
  <c r="D24" i="6"/>
  <c r="D13" i="6" s="1"/>
  <c r="S23" i="6"/>
  <c r="S22" i="6"/>
  <c r="S21" i="6"/>
  <c r="S20" i="6"/>
  <c r="S19" i="6"/>
  <c r="S18" i="6"/>
  <c r="S17" i="6"/>
  <c r="S16" i="6"/>
  <c r="S15" i="6"/>
  <c r="R14" i="6"/>
  <c r="R13" i="6" s="1"/>
  <c r="P14" i="6"/>
  <c r="N14" i="6"/>
  <c r="L14" i="6"/>
  <c r="J14" i="6"/>
  <c r="H14" i="6"/>
  <c r="H13" i="6" s="1"/>
  <c r="F14" i="6"/>
  <c r="D14" i="6"/>
  <c r="S14" i="6" s="1"/>
  <c r="P13" i="6"/>
  <c r="N13" i="6"/>
  <c r="M55" i="6" s="1"/>
  <c r="L13" i="6"/>
  <c r="J13" i="6"/>
  <c r="I51" i="6" s="1"/>
  <c r="J51" i="6" s="1"/>
  <c r="H70" i="5"/>
  <c r="H69" i="5"/>
  <c r="H68" i="5" s="1"/>
  <c r="H66" i="5"/>
  <c r="H63" i="5"/>
  <c r="H62" i="5"/>
  <c r="H58" i="5"/>
  <c r="H57" i="5" s="1"/>
  <c r="K52" i="5"/>
  <c r="L52" i="5" s="1"/>
  <c r="I50" i="5"/>
  <c r="J50" i="5" s="1"/>
  <c r="M46" i="5"/>
  <c r="N46" i="5" s="1"/>
  <c r="S42" i="5"/>
  <c r="R41" i="5"/>
  <c r="P41" i="5"/>
  <c r="N41" i="5"/>
  <c r="L41" i="5"/>
  <c r="J41" i="5"/>
  <c r="F41" i="5"/>
  <c r="D41" i="5"/>
  <c r="R40" i="5"/>
  <c r="P40" i="5"/>
  <c r="N40" i="5"/>
  <c r="L40" i="5"/>
  <c r="L39" i="5" s="1"/>
  <c r="J40" i="5"/>
  <c r="F40" i="5"/>
  <c r="D40" i="5"/>
  <c r="R39" i="5"/>
  <c r="Q39" i="5"/>
  <c r="P39" i="5"/>
  <c r="O39" i="5"/>
  <c r="N39" i="5"/>
  <c r="M39" i="5"/>
  <c r="K39" i="5"/>
  <c r="J39" i="5"/>
  <c r="I39" i="5"/>
  <c r="F39" i="5"/>
  <c r="E39" i="5"/>
  <c r="D39" i="5"/>
  <c r="C39" i="5"/>
  <c r="R38" i="5"/>
  <c r="P38" i="5"/>
  <c r="N38" i="5"/>
  <c r="L38" i="5"/>
  <c r="J38" i="5"/>
  <c r="F38" i="5"/>
  <c r="D38" i="5"/>
  <c r="R37" i="5"/>
  <c r="P37" i="5"/>
  <c r="N37" i="5"/>
  <c r="L37" i="5"/>
  <c r="L66" i="5" s="1"/>
  <c r="J37" i="5"/>
  <c r="F37" i="5"/>
  <c r="D37" i="5"/>
  <c r="S37" i="5" s="1"/>
  <c r="R36" i="5"/>
  <c r="P36" i="5"/>
  <c r="N36" i="5"/>
  <c r="L36" i="5"/>
  <c r="J36" i="5"/>
  <c r="F36" i="5"/>
  <c r="D36" i="5"/>
  <c r="R35" i="5"/>
  <c r="P35" i="5"/>
  <c r="N35" i="5"/>
  <c r="L35" i="5"/>
  <c r="J35" i="5"/>
  <c r="F35" i="5"/>
  <c r="D35" i="5"/>
  <c r="R34" i="5"/>
  <c r="P34" i="5"/>
  <c r="N34" i="5"/>
  <c r="L34" i="5"/>
  <c r="J34" i="5"/>
  <c r="F34" i="5"/>
  <c r="S34" i="5" s="1"/>
  <c r="D34" i="5"/>
  <c r="R33" i="5"/>
  <c r="P33" i="5"/>
  <c r="N33" i="5"/>
  <c r="L33" i="5"/>
  <c r="J33" i="5"/>
  <c r="F33" i="5"/>
  <c r="D33" i="5"/>
  <c r="R32" i="5"/>
  <c r="P32" i="5"/>
  <c r="N32" i="5"/>
  <c r="L32" i="5"/>
  <c r="J32" i="5"/>
  <c r="S32" i="5" s="1"/>
  <c r="F32" i="5"/>
  <c r="D32" i="5"/>
  <c r="R31" i="5"/>
  <c r="P31" i="5"/>
  <c r="N31" i="5"/>
  <c r="N60" i="5" s="1"/>
  <c r="L31" i="5"/>
  <c r="J31" i="5"/>
  <c r="S31" i="5" s="1"/>
  <c r="F31" i="5"/>
  <c r="D31" i="5"/>
  <c r="R30" i="5"/>
  <c r="P30" i="5"/>
  <c r="N30" i="5"/>
  <c r="L30" i="5"/>
  <c r="J30" i="5"/>
  <c r="S30" i="5" s="1"/>
  <c r="F30" i="5"/>
  <c r="F29" i="5" s="1"/>
  <c r="D30" i="5"/>
  <c r="R29" i="5"/>
  <c r="Q29" i="5"/>
  <c r="O29" i="5"/>
  <c r="N29" i="5"/>
  <c r="M29" i="5"/>
  <c r="L29" i="5"/>
  <c r="K29" i="5"/>
  <c r="J29" i="5"/>
  <c r="I29" i="5"/>
  <c r="E29" i="5"/>
  <c r="D29" i="5"/>
  <c r="C29" i="5"/>
  <c r="S27" i="5"/>
  <c r="Q27" i="5"/>
  <c r="O27" i="5"/>
  <c r="M27" i="5"/>
  <c r="K27" i="5"/>
  <c r="I27" i="5"/>
  <c r="E27" i="5"/>
  <c r="C27" i="5"/>
  <c r="S26" i="5"/>
  <c r="S25" i="5"/>
  <c r="R24" i="5"/>
  <c r="R13" i="5" s="1"/>
  <c r="P24" i="5"/>
  <c r="N24" i="5"/>
  <c r="L24" i="5"/>
  <c r="J24" i="5"/>
  <c r="H24" i="5"/>
  <c r="F24" i="5"/>
  <c r="D24" i="5"/>
  <c r="D13" i="5" s="1"/>
  <c r="S23" i="5"/>
  <c r="S22" i="5"/>
  <c r="S21" i="5"/>
  <c r="S20" i="5"/>
  <c r="S19" i="5"/>
  <c r="S18" i="5"/>
  <c r="S17" i="5"/>
  <c r="S16" i="5"/>
  <c r="S15" i="5"/>
  <c r="R14" i="5"/>
  <c r="P14" i="5"/>
  <c r="P13" i="5" s="1"/>
  <c r="N14" i="5"/>
  <c r="L14" i="5"/>
  <c r="J14" i="5"/>
  <c r="H14" i="5"/>
  <c r="F14" i="5"/>
  <c r="F13" i="5" s="1"/>
  <c r="D14" i="5"/>
  <c r="S14" i="5" s="1"/>
  <c r="N13" i="5"/>
  <c r="M56" i="5" s="1"/>
  <c r="N56" i="5" s="1"/>
  <c r="L13" i="5"/>
  <c r="K46" i="5" s="1"/>
  <c r="L46" i="5" s="1"/>
  <c r="J13" i="5"/>
  <c r="I52" i="5" s="1"/>
  <c r="J52" i="5" s="1"/>
  <c r="H13" i="5"/>
  <c r="C140" i="4"/>
  <c r="C139" i="4" s="1"/>
  <c r="C133" i="4"/>
  <c r="C129" i="4"/>
  <c r="C122" i="4"/>
  <c r="C121" i="4"/>
  <c r="C86" i="4"/>
  <c r="C85" i="4"/>
  <c r="C55" i="4"/>
  <c r="C37" i="4"/>
  <c r="C26" i="4"/>
  <c r="C19" i="4"/>
  <c r="C12" i="4"/>
  <c r="C11" i="4" s="1"/>
  <c r="D205" i="3"/>
  <c r="D204" i="3"/>
  <c r="D195" i="3"/>
  <c r="D190" i="3" s="1"/>
  <c r="D74" i="3"/>
  <c r="D61" i="3"/>
  <c r="D53" i="2"/>
  <c r="D49" i="2"/>
  <c r="D48" i="2"/>
  <c r="D37" i="2"/>
  <c r="D36" i="2"/>
  <c r="D30" i="2"/>
  <c r="D47" i="2" s="1"/>
  <c r="D29" i="2"/>
  <c r="D28" i="2"/>
  <c r="D27" i="2"/>
  <c r="D18" i="2"/>
  <c r="D17" i="2"/>
  <c r="D26" i="2" s="1"/>
  <c r="C93" i="1"/>
  <c r="C84" i="1" s="1"/>
  <c r="C86" i="1"/>
  <c r="C78" i="1"/>
  <c r="C72" i="1"/>
  <c r="C71" i="1" s="1"/>
  <c r="C70" i="1" s="1"/>
  <c r="C67" i="1"/>
  <c r="C64" i="1"/>
  <c r="C58" i="1" s="1"/>
  <c r="C60" i="1"/>
  <c r="C51" i="1"/>
  <c r="C43" i="1"/>
  <c r="C42" i="1"/>
  <c r="C41" i="1" s="1"/>
  <c r="C38" i="1"/>
  <c r="C33" i="1"/>
  <c r="C19" i="1"/>
  <c r="C12" i="1"/>
  <c r="C11" i="1" s="1"/>
  <c r="C57" i="1" s="1"/>
  <c r="C98" i="1" l="1"/>
  <c r="P61" i="5"/>
  <c r="D64" i="5"/>
  <c r="J66" i="5"/>
  <c r="R60" i="5"/>
  <c r="N55" i="6"/>
  <c r="R63" i="6"/>
  <c r="R64" i="6"/>
  <c r="O50" i="5"/>
  <c r="P50" i="5" s="1"/>
  <c r="O51" i="5"/>
  <c r="P51" i="5" s="1"/>
  <c r="O56" i="5"/>
  <c r="P56" i="5" s="1"/>
  <c r="O52" i="5"/>
  <c r="P52" i="5" s="1"/>
  <c r="P66" i="5" s="1"/>
  <c r="O53" i="5"/>
  <c r="P53" i="5" s="1"/>
  <c r="P67" i="5" s="1"/>
  <c r="O45" i="5"/>
  <c r="O46" i="5"/>
  <c r="P46" i="5" s="1"/>
  <c r="P60" i="5" s="1"/>
  <c r="O55" i="5"/>
  <c r="O47" i="5"/>
  <c r="P47" i="5" s="1"/>
  <c r="O49" i="5"/>
  <c r="P49" i="5" s="1"/>
  <c r="O48" i="5"/>
  <c r="P48" i="5" s="1"/>
  <c r="N64" i="5"/>
  <c r="P65" i="5"/>
  <c r="N70" i="5"/>
  <c r="Q53" i="6"/>
  <c r="R53" i="6" s="1"/>
  <c r="Q45" i="6"/>
  <c r="Q46" i="6"/>
  <c r="R46" i="6" s="1"/>
  <c r="Q55" i="6"/>
  <c r="Q47" i="6"/>
  <c r="R47" i="6" s="1"/>
  <c r="Q56" i="6"/>
  <c r="R56" i="6" s="1"/>
  <c r="R70" i="6" s="1"/>
  <c r="Q48" i="6"/>
  <c r="R48" i="6" s="1"/>
  <c r="Q49" i="6"/>
  <c r="R49" i="6" s="1"/>
  <c r="Q50" i="6"/>
  <c r="R50" i="6" s="1"/>
  <c r="Q52" i="6"/>
  <c r="R52" i="6" s="1"/>
  <c r="Q51" i="6"/>
  <c r="R51" i="6" s="1"/>
  <c r="R65" i="6" s="1"/>
  <c r="J64" i="5"/>
  <c r="C116" i="4"/>
  <c r="N63" i="5"/>
  <c r="P64" i="5"/>
  <c r="P70" i="5"/>
  <c r="Q52" i="5"/>
  <c r="R52" i="5" s="1"/>
  <c r="R66" i="5" s="1"/>
  <c r="Q53" i="5"/>
  <c r="R53" i="5" s="1"/>
  <c r="R67" i="5" s="1"/>
  <c r="Q45" i="5"/>
  <c r="Q46" i="5"/>
  <c r="R46" i="5" s="1"/>
  <c r="Q55" i="5"/>
  <c r="Q47" i="5"/>
  <c r="R47" i="5" s="1"/>
  <c r="R61" i="5" s="1"/>
  <c r="Q50" i="5"/>
  <c r="R50" i="5" s="1"/>
  <c r="Q56" i="5"/>
  <c r="R56" i="5" s="1"/>
  <c r="R70" i="5" s="1"/>
  <c r="Q48" i="5"/>
  <c r="R48" i="5" s="1"/>
  <c r="R62" i="5" s="1"/>
  <c r="Q49" i="5"/>
  <c r="R49" i="5" s="1"/>
  <c r="Q51" i="5"/>
  <c r="R51" i="5" s="1"/>
  <c r="R65" i="5" s="1"/>
  <c r="P63" i="5"/>
  <c r="R64" i="5"/>
  <c r="F67" i="5"/>
  <c r="C49" i="6"/>
  <c r="D49" i="6" s="1"/>
  <c r="C50" i="6"/>
  <c r="D50" i="6" s="1"/>
  <c r="C51" i="6"/>
  <c r="D51" i="6" s="1"/>
  <c r="C52" i="6"/>
  <c r="D52" i="6" s="1"/>
  <c r="C53" i="6"/>
  <c r="D53" i="6" s="1"/>
  <c r="C45" i="6"/>
  <c r="C46" i="6"/>
  <c r="D46" i="6" s="1"/>
  <c r="C56" i="6"/>
  <c r="D56" i="6" s="1"/>
  <c r="C48" i="6"/>
  <c r="D48" i="6" s="1"/>
  <c r="C55" i="6"/>
  <c r="S13" i="6"/>
  <c r="C47" i="6"/>
  <c r="D47" i="6" s="1"/>
  <c r="J70" i="6"/>
  <c r="E50" i="5"/>
  <c r="F50" i="5" s="1"/>
  <c r="F64" i="5" s="1"/>
  <c r="E51" i="5"/>
  <c r="F51" i="5" s="1"/>
  <c r="F65" i="5" s="1"/>
  <c r="E48" i="5"/>
  <c r="F48" i="5" s="1"/>
  <c r="F62" i="5" s="1"/>
  <c r="E52" i="5"/>
  <c r="F52" i="5" s="1"/>
  <c r="F66" i="5" s="1"/>
  <c r="E53" i="5"/>
  <c r="F53" i="5" s="1"/>
  <c r="E45" i="5"/>
  <c r="E56" i="5"/>
  <c r="F56" i="5" s="1"/>
  <c r="F70" i="5" s="1"/>
  <c r="E46" i="5"/>
  <c r="F46" i="5" s="1"/>
  <c r="F60" i="5" s="1"/>
  <c r="E55" i="5"/>
  <c r="E47" i="5"/>
  <c r="F47" i="5" s="1"/>
  <c r="F61" i="5" s="1"/>
  <c r="E49" i="5"/>
  <c r="F49" i="5" s="1"/>
  <c r="F63" i="5" s="1"/>
  <c r="C56" i="5"/>
  <c r="D56" i="5" s="1"/>
  <c r="C48" i="5"/>
  <c r="D48" i="5" s="1"/>
  <c r="D62" i="5" s="1"/>
  <c r="S13" i="5"/>
  <c r="C49" i="5"/>
  <c r="D49" i="5" s="1"/>
  <c r="C50" i="5"/>
  <c r="D50" i="5" s="1"/>
  <c r="C51" i="5"/>
  <c r="D51" i="5" s="1"/>
  <c r="C52" i="5"/>
  <c r="D52" i="5" s="1"/>
  <c r="C46" i="5"/>
  <c r="D46" i="5" s="1"/>
  <c r="S46" i="5" s="1"/>
  <c r="C53" i="5"/>
  <c r="D53" i="5" s="1"/>
  <c r="C45" i="5"/>
  <c r="C55" i="5"/>
  <c r="C47" i="5"/>
  <c r="D47" i="5" s="1"/>
  <c r="D61" i="5" s="1"/>
  <c r="L60" i="5"/>
  <c r="P62" i="5"/>
  <c r="R63" i="5"/>
  <c r="E51" i="6"/>
  <c r="F51" i="6" s="1"/>
  <c r="E52" i="6"/>
  <c r="F52" i="6" s="1"/>
  <c r="E53" i="6"/>
  <c r="F53" i="6" s="1"/>
  <c r="F67" i="6" s="1"/>
  <c r="E46" i="6"/>
  <c r="F46" i="6" s="1"/>
  <c r="E55" i="6"/>
  <c r="E47" i="6"/>
  <c r="F47" i="6" s="1"/>
  <c r="E56" i="6"/>
  <c r="F56" i="6" s="1"/>
  <c r="E48" i="6"/>
  <c r="F48" i="6" s="1"/>
  <c r="E50" i="6"/>
  <c r="F50" i="6" s="1"/>
  <c r="E49" i="6"/>
  <c r="F49" i="6" s="1"/>
  <c r="E45" i="6"/>
  <c r="R60" i="6"/>
  <c r="P29" i="5"/>
  <c r="K45" i="5"/>
  <c r="M47" i="5"/>
  <c r="N47" i="5" s="1"/>
  <c r="N61" i="5" s="1"/>
  <c r="I51" i="5"/>
  <c r="J51" i="5" s="1"/>
  <c r="J65" i="5" s="1"/>
  <c r="K53" i="5"/>
  <c r="L53" i="5" s="1"/>
  <c r="L67" i="5" s="1"/>
  <c r="M55" i="5"/>
  <c r="P62" i="6"/>
  <c r="C113" i="10"/>
  <c r="C52" i="10" s="1"/>
  <c r="C293" i="10" s="1"/>
  <c r="C35" i="12"/>
  <c r="C37" i="12" s="1"/>
  <c r="C95" i="12" s="1"/>
  <c r="V18" i="15"/>
  <c r="W60" i="15"/>
  <c r="R59" i="15"/>
  <c r="L59" i="15"/>
  <c r="L58" i="15" s="1"/>
  <c r="U82" i="15"/>
  <c r="W97" i="15"/>
  <c r="T90" i="15"/>
  <c r="U103" i="15"/>
  <c r="R29" i="6"/>
  <c r="W59" i="15"/>
  <c r="S24" i="5"/>
  <c r="S40" i="5"/>
  <c r="S41" i="5"/>
  <c r="M45" i="5"/>
  <c r="I49" i="5"/>
  <c r="J49" i="5" s="1"/>
  <c r="J63" i="5" s="1"/>
  <c r="K51" i="5"/>
  <c r="L51" i="5" s="1"/>
  <c r="L65" i="5" s="1"/>
  <c r="M53" i="5"/>
  <c r="N53" i="5" s="1"/>
  <c r="N67" i="5" s="1"/>
  <c r="D66" i="5"/>
  <c r="K55" i="6"/>
  <c r="K47" i="6"/>
  <c r="L47" i="6" s="1"/>
  <c r="K56" i="6"/>
  <c r="L56" i="6" s="1"/>
  <c r="K48" i="6"/>
  <c r="L48" i="6" s="1"/>
  <c r="K49" i="6"/>
  <c r="L49" i="6" s="1"/>
  <c r="K50" i="6"/>
  <c r="L50" i="6" s="1"/>
  <c r="K51" i="6"/>
  <c r="L51" i="6" s="1"/>
  <c r="K52" i="6"/>
  <c r="L52" i="6" s="1"/>
  <c r="S31" i="6"/>
  <c r="S29" i="6" s="1"/>
  <c r="S34" i="6"/>
  <c r="S35" i="6"/>
  <c r="S36" i="6"/>
  <c r="D70" i="6"/>
  <c r="V36" i="15"/>
  <c r="V54" i="15"/>
  <c r="W120" i="15"/>
  <c r="R66" i="6"/>
  <c r="S33" i="5"/>
  <c r="S29" i="5" s="1"/>
  <c r="S35" i="5"/>
  <c r="S36" i="5"/>
  <c r="S38" i="5"/>
  <c r="I48" i="5"/>
  <c r="J48" i="5" s="1"/>
  <c r="J62" i="5" s="1"/>
  <c r="K50" i="5"/>
  <c r="L50" i="5" s="1"/>
  <c r="L64" i="5" s="1"/>
  <c r="M52" i="5"/>
  <c r="N52" i="5" s="1"/>
  <c r="N66" i="5" s="1"/>
  <c r="I56" i="5"/>
  <c r="J56" i="5" s="1"/>
  <c r="J70" i="5" s="1"/>
  <c r="M49" i="6"/>
  <c r="N49" i="6" s="1"/>
  <c r="M50" i="6"/>
  <c r="N50" i="6" s="1"/>
  <c r="M51" i="6"/>
  <c r="N51" i="6" s="1"/>
  <c r="M52" i="6"/>
  <c r="N52" i="6" s="1"/>
  <c r="M53" i="6"/>
  <c r="N53" i="6" s="1"/>
  <c r="M45" i="6"/>
  <c r="M46" i="6"/>
  <c r="N46" i="6" s="1"/>
  <c r="M56" i="6"/>
  <c r="N56" i="6" s="1"/>
  <c r="M48" i="6"/>
  <c r="N48" i="6" s="1"/>
  <c r="D63" i="6"/>
  <c r="D64" i="6"/>
  <c r="D65" i="6"/>
  <c r="D66" i="6"/>
  <c r="D67" i="6"/>
  <c r="F70" i="6"/>
  <c r="K45" i="6"/>
  <c r="C14" i="10"/>
  <c r="C22" i="10"/>
  <c r="V23" i="15"/>
  <c r="U74" i="15"/>
  <c r="U95" i="15"/>
  <c r="U90" i="15" s="1"/>
  <c r="W96" i="15"/>
  <c r="I47" i="5"/>
  <c r="J47" i="5" s="1"/>
  <c r="J61" i="5" s="1"/>
  <c r="K49" i="5"/>
  <c r="L49" i="5" s="1"/>
  <c r="L63" i="5" s="1"/>
  <c r="M51" i="5"/>
  <c r="N51" i="5" s="1"/>
  <c r="N65" i="5" s="1"/>
  <c r="I55" i="5"/>
  <c r="O51" i="6"/>
  <c r="P51" i="6" s="1"/>
  <c r="P65" i="6" s="1"/>
  <c r="O52" i="6"/>
  <c r="P52" i="6" s="1"/>
  <c r="P66" i="6" s="1"/>
  <c r="O53" i="6"/>
  <c r="P53" i="6" s="1"/>
  <c r="P67" i="6" s="1"/>
  <c r="O45" i="6"/>
  <c r="O46" i="6"/>
  <c r="P46" i="6" s="1"/>
  <c r="P60" i="6" s="1"/>
  <c r="O55" i="6"/>
  <c r="O47" i="6"/>
  <c r="P47" i="6" s="1"/>
  <c r="P61" i="6" s="1"/>
  <c r="O56" i="6"/>
  <c r="P56" i="6" s="1"/>
  <c r="P70" i="6" s="1"/>
  <c r="O48" i="6"/>
  <c r="P48" i="6" s="1"/>
  <c r="O50" i="6"/>
  <c r="P50" i="6" s="1"/>
  <c r="P64" i="6" s="1"/>
  <c r="F60" i="6"/>
  <c r="F61" i="6"/>
  <c r="F62" i="6"/>
  <c r="F63" i="6"/>
  <c r="F64" i="6"/>
  <c r="F65" i="6"/>
  <c r="F66" i="6"/>
  <c r="D39" i="6"/>
  <c r="K53" i="6"/>
  <c r="L53" i="6" s="1"/>
  <c r="L67" i="6" s="1"/>
  <c r="S11" i="15"/>
  <c r="E57" i="15"/>
  <c r="S24" i="6"/>
  <c r="R62" i="6"/>
  <c r="D25" i="2"/>
  <c r="D46" i="2"/>
  <c r="I46" i="5"/>
  <c r="J46" i="5" s="1"/>
  <c r="J60" i="5" s="1"/>
  <c r="K48" i="5"/>
  <c r="L48" i="5" s="1"/>
  <c r="L62" i="5" s="1"/>
  <c r="M50" i="5"/>
  <c r="N50" i="5" s="1"/>
  <c r="K56" i="5"/>
  <c r="L56" i="5" s="1"/>
  <c r="L70" i="5" s="1"/>
  <c r="D29" i="6"/>
  <c r="J64" i="6"/>
  <c r="J65" i="6"/>
  <c r="J66" i="6"/>
  <c r="J67" i="6"/>
  <c r="L70" i="6"/>
  <c r="O49" i="6"/>
  <c r="P49" i="6" s="1"/>
  <c r="P63" i="6" s="1"/>
  <c r="R30" i="15"/>
  <c r="V30" i="15" s="1"/>
  <c r="V41" i="15"/>
  <c r="G59" i="15"/>
  <c r="G58" i="15" s="1"/>
  <c r="U67" i="15"/>
  <c r="W68" i="15"/>
  <c r="W112" i="15"/>
  <c r="I53" i="6"/>
  <c r="J53" i="6" s="1"/>
  <c r="I45" i="6"/>
  <c r="I46" i="6"/>
  <c r="J46" i="6" s="1"/>
  <c r="J60" i="6" s="1"/>
  <c r="I55" i="6"/>
  <c r="I47" i="6"/>
  <c r="J47" i="6" s="1"/>
  <c r="J61" i="6" s="1"/>
  <c r="I56" i="6"/>
  <c r="J56" i="6" s="1"/>
  <c r="I48" i="6"/>
  <c r="J48" i="6" s="1"/>
  <c r="J62" i="6" s="1"/>
  <c r="I49" i="6"/>
  <c r="J49" i="6" s="1"/>
  <c r="J63" i="6" s="1"/>
  <c r="I50" i="6"/>
  <c r="J50" i="6" s="1"/>
  <c r="I52" i="6"/>
  <c r="J52" i="6" s="1"/>
  <c r="R67" i="6"/>
  <c r="I45" i="5"/>
  <c r="K47" i="5"/>
  <c r="L47" i="5" s="1"/>
  <c r="L61" i="5" s="1"/>
  <c r="M49" i="5"/>
  <c r="N49" i="5" s="1"/>
  <c r="I53" i="5"/>
  <c r="J53" i="5" s="1"/>
  <c r="J67" i="5" s="1"/>
  <c r="K55" i="5"/>
  <c r="L61" i="6"/>
  <c r="L62" i="6"/>
  <c r="L63" i="6"/>
  <c r="L64" i="6"/>
  <c r="L65" i="6"/>
  <c r="L66" i="6"/>
  <c r="F39" i="6"/>
  <c r="N69" i="6"/>
  <c r="N68" i="6" s="1"/>
  <c r="N70" i="6"/>
  <c r="K46" i="6"/>
  <c r="L46" i="6" s="1"/>
  <c r="L60" i="6" s="1"/>
  <c r="D12" i="14"/>
  <c r="D10" i="14" s="1"/>
  <c r="V13" i="15"/>
  <c r="R13" i="15"/>
  <c r="R11" i="15" s="1"/>
  <c r="W84" i="15"/>
  <c r="R90" i="15"/>
  <c r="U127" i="15"/>
  <c r="R61" i="6"/>
  <c r="M48" i="5"/>
  <c r="N48" i="5" s="1"/>
  <c r="N62" i="5" s="1"/>
  <c r="F29" i="6"/>
  <c r="N60" i="6"/>
  <c r="N61" i="6"/>
  <c r="N62" i="6"/>
  <c r="N63" i="6"/>
  <c r="N64" i="6"/>
  <c r="N65" i="6"/>
  <c r="N66" i="6"/>
  <c r="N67" i="6"/>
  <c r="E17" i="9"/>
  <c r="E14" i="9" s="1"/>
  <c r="C11" i="10"/>
  <c r="C10" i="10" s="1"/>
  <c r="U66" i="15"/>
  <c r="Q90" i="15"/>
  <c r="Q58" i="15" s="1"/>
  <c r="U110" i="15"/>
  <c r="W128" i="15"/>
  <c r="E14" i="13"/>
  <c r="U60" i="15"/>
  <c r="G90" i="15"/>
  <c r="S61" i="5" l="1"/>
  <c r="S62" i="5"/>
  <c r="N45" i="6"/>
  <c r="M44" i="6"/>
  <c r="M42" i="6"/>
  <c r="E16" i="13"/>
  <c r="E19" i="13"/>
  <c r="L55" i="5"/>
  <c r="K54" i="5"/>
  <c r="S53" i="5"/>
  <c r="S56" i="5"/>
  <c r="S46" i="6"/>
  <c r="P55" i="5"/>
  <c r="O54" i="5"/>
  <c r="S66" i="6"/>
  <c r="S66" i="5"/>
  <c r="M42" i="5"/>
  <c r="N45" i="5"/>
  <c r="M44" i="5"/>
  <c r="W90" i="15"/>
  <c r="K44" i="5"/>
  <c r="K42" i="5"/>
  <c r="L45" i="5"/>
  <c r="S52" i="5"/>
  <c r="S53" i="6"/>
  <c r="P45" i="5"/>
  <c r="O44" i="5"/>
  <c r="O42" i="5"/>
  <c r="M54" i="6"/>
  <c r="F45" i="6"/>
  <c r="E44" i="6"/>
  <c r="E42" i="6"/>
  <c r="D45" i="6"/>
  <c r="C44" i="6"/>
  <c r="C42" i="6"/>
  <c r="J55" i="5"/>
  <c r="I54" i="5"/>
  <c r="S65" i="6"/>
  <c r="S51" i="5"/>
  <c r="F55" i="5"/>
  <c r="E54" i="5"/>
  <c r="S47" i="6"/>
  <c r="S52" i="6"/>
  <c r="R55" i="6"/>
  <c r="Q54" i="6"/>
  <c r="N54" i="6"/>
  <c r="J45" i="5"/>
  <c r="I44" i="5"/>
  <c r="I42" i="5"/>
  <c r="J55" i="6"/>
  <c r="I54" i="6"/>
  <c r="V11" i="15"/>
  <c r="S64" i="6"/>
  <c r="S70" i="6"/>
  <c r="S39" i="5"/>
  <c r="S50" i="5"/>
  <c r="S51" i="6"/>
  <c r="R55" i="5"/>
  <c r="Q54" i="5"/>
  <c r="D60" i="5"/>
  <c r="S60" i="5" s="1"/>
  <c r="D60" i="6"/>
  <c r="S60" i="6" s="1"/>
  <c r="P55" i="6"/>
  <c r="O54" i="6"/>
  <c r="S63" i="6"/>
  <c r="S47" i="5"/>
  <c r="D63" i="5"/>
  <c r="S63" i="5" s="1"/>
  <c r="S49" i="5"/>
  <c r="D55" i="6"/>
  <c r="C54" i="6"/>
  <c r="S50" i="6"/>
  <c r="Q44" i="6"/>
  <c r="R45" i="6"/>
  <c r="Q42" i="6"/>
  <c r="D70" i="5"/>
  <c r="S70" i="5" s="1"/>
  <c r="S67" i="6"/>
  <c r="L55" i="6"/>
  <c r="K54" i="6"/>
  <c r="S64" i="5"/>
  <c r="I44" i="6"/>
  <c r="I42" i="6"/>
  <c r="J45" i="6"/>
  <c r="L45" i="6"/>
  <c r="K44" i="6"/>
  <c r="K42" i="6"/>
  <c r="T58" i="15"/>
  <c r="R58" i="15"/>
  <c r="M54" i="5"/>
  <c r="N55" i="5"/>
  <c r="C54" i="5"/>
  <c r="D55" i="5"/>
  <c r="F45" i="5"/>
  <c r="E44" i="5"/>
  <c r="E42" i="5"/>
  <c r="S48" i="6"/>
  <c r="D62" i="6"/>
  <c r="S62" i="6" s="1"/>
  <c r="S49" i="6"/>
  <c r="R45" i="5"/>
  <c r="Q44" i="5"/>
  <c r="Q42" i="5"/>
  <c r="D67" i="5"/>
  <c r="S67" i="5" s="1"/>
  <c r="U59" i="15"/>
  <c r="U58" i="15" s="1"/>
  <c r="P45" i="6"/>
  <c r="O44" i="6"/>
  <c r="O42" i="6"/>
  <c r="D61" i="6"/>
  <c r="S61" i="6" s="1"/>
  <c r="F55" i="6"/>
  <c r="E54" i="6"/>
  <c r="D65" i="5"/>
  <c r="S65" i="5" s="1"/>
  <c r="D45" i="5"/>
  <c r="C44" i="5"/>
  <c r="C42" i="5"/>
  <c r="S48" i="5"/>
  <c r="S56" i="6"/>
  <c r="L44" i="5" l="1"/>
  <c r="L59" i="5"/>
  <c r="L58" i="5" s="1"/>
  <c r="P44" i="6"/>
  <c r="P59" i="6"/>
  <c r="P58" i="6" s="1"/>
  <c r="N69" i="5"/>
  <c r="N68" i="5" s="1"/>
  <c r="N54" i="5"/>
  <c r="R44" i="6"/>
  <c r="R59" i="6"/>
  <c r="R58" i="6" s="1"/>
  <c r="F54" i="5"/>
  <c r="F69" i="5"/>
  <c r="F68" i="5" s="1"/>
  <c r="L54" i="5"/>
  <c r="L69" i="5"/>
  <c r="L68" i="5" s="1"/>
  <c r="P17" i="13"/>
  <c r="H17" i="13"/>
  <c r="O17" i="13"/>
  <c r="G17" i="13"/>
  <c r="N17" i="13"/>
  <c r="F17" i="13"/>
  <c r="M17" i="13"/>
  <c r="L17" i="13"/>
  <c r="K17" i="13"/>
  <c r="Q17" i="13"/>
  <c r="I17" i="13"/>
  <c r="J17" i="13"/>
  <c r="D44" i="5"/>
  <c r="S45" i="5"/>
  <c r="S44" i="5" s="1"/>
  <c r="D59" i="5"/>
  <c r="W58" i="15"/>
  <c r="P54" i="5"/>
  <c r="P69" i="5"/>
  <c r="P68" i="5" s="1"/>
  <c r="J44" i="5"/>
  <c r="J59" i="5"/>
  <c r="J58" i="5" s="1"/>
  <c r="J57" i="5" s="1"/>
  <c r="L54" i="6"/>
  <c r="L69" i="6"/>
  <c r="L68" i="6" s="1"/>
  <c r="S55" i="6"/>
  <c r="S54" i="6" s="1"/>
  <c r="D54" i="6"/>
  <c r="D69" i="6"/>
  <c r="R54" i="6"/>
  <c r="R69" i="6"/>
  <c r="R68" i="6" s="1"/>
  <c r="J54" i="5"/>
  <c r="J69" i="5"/>
  <c r="J68" i="5" s="1"/>
  <c r="F59" i="5"/>
  <c r="F58" i="5" s="1"/>
  <c r="F57" i="5" s="1"/>
  <c r="F44" i="5"/>
  <c r="N44" i="6"/>
  <c r="N59" i="6"/>
  <c r="N58" i="6" s="1"/>
  <c r="N57" i="6" s="1"/>
  <c r="P54" i="6"/>
  <c r="P69" i="6"/>
  <c r="P68" i="6" s="1"/>
  <c r="F44" i="6"/>
  <c r="F59" i="6"/>
  <c r="F58" i="6" s="1"/>
  <c r="F54" i="6"/>
  <c r="F69" i="6"/>
  <c r="F68" i="6" s="1"/>
  <c r="S55" i="5"/>
  <c r="S54" i="5" s="1"/>
  <c r="D54" i="5"/>
  <c r="D69" i="5"/>
  <c r="L44" i="6"/>
  <c r="L59" i="6"/>
  <c r="L58" i="6" s="1"/>
  <c r="L57" i="6" s="1"/>
  <c r="R54" i="5"/>
  <c r="R69" i="5"/>
  <c r="R68" i="5" s="1"/>
  <c r="J54" i="6"/>
  <c r="J69" i="6"/>
  <c r="J68" i="6" s="1"/>
  <c r="P44" i="5"/>
  <c r="P59" i="5"/>
  <c r="P58" i="5" s="1"/>
  <c r="P57" i="5" s="1"/>
  <c r="N44" i="5"/>
  <c r="N59" i="5"/>
  <c r="N58" i="5" s="1"/>
  <c r="N57" i="5" s="1"/>
  <c r="R44" i="5"/>
  <c r="R59" i="5"/>
  <c r="R58" i="5" s="1"/>
  <c r="R57" i="5" s="1"/>
  <c r="J44" i="6"/>
  <c r="J59" i="6"/>
  <c r="J58" i="6" s="1"/>
  <c r="J57" i="6" s="1"/>
  <c r="S45" i="6"/>
  <c r="S44" i="6" s="1"/>
  <c r="D44" i="6"/>
  <c r="D59" i="6"/>
  <c r="R57" i="6" l="1"/>
  <c r="S69" i="6"/>
  <c r="S68" i="6" s="1"/>
  <c r="D68" i="6"/>
  <c r="S59" i="6"/>
  <c r="S58" i="6" s="1"/>
  <c r="D58" i="6"/>
  <c r="D57" i="6" s="1"/>
  <c r="S69" i="5"/>
  <c r="S68" i="5" s="1"/>
  <c r="D68" i="5"/>
  <c r="P57" i="6"/>
  <c r="S59" i="5"/>
  <c r="S58" i="5" s="1"/>
  <c r="D58" i="5"/>
  <c r="E17" i="13"/>
  <c r="L57" i="5"/>
  <c r="F57" i="6"/>
  <c r="S57" i="6" l="1"/>
  <c r="D57" i="5"/>
  <c r="S57" i="5" s="1"/>
</calcChain>
</file>

<file path=xl/sharedStrings.xml><?xml version="1.0" encoding="utf-8"?>
<sst xmlns="http://schemas.openxmlformats.org/spreadsheetml/2006/main" count="4321" uniqueCount="1631">
  <si>
    <t>Ūkio subjektas: UAB "Palangos vandenys"</t>
  </si>
  <si>
    <t>Ataskaitinis laikotarpis: 2016-01-01 - 2017-01-01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</si>
  <si>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</si>
  <si>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</si>
  <si>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</si>
  <si>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</si>
  <si>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2017 m.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</si>
  <si>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</si>
  <si>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</si>
  <si>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</si>
  <si>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</si>
  <si>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</si>
  <si>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</si>
  <si>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</si>
  <si>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</si>
  <si>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</si>
  <si>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Patentai, licencijos</t>
  </si>
  <si>
    <t>1.4.</t>
  </si>
  <si>
    <t>Programinė įranga</t>
  </si>
  <si>
    <t>1.5.</t>
  </si>
  <si>
    <t>Kitas nematerialus turtas</t>
  </si>
  <si>
    <t>II.</t>
  </si>
  <si>
    <t>Materialusis turtas   (visas Ūkio subjekto turtas)</t>
  </si>
  <si>
    <t>II.1.</t>
  </si>
  <si>
    <t>iš to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</si>
  <si>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</si>
  <si>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</si>
  <si>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</si>
  <si>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</si>
  <si>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</si>
  <si>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</si>
  <si>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</si>
  <si>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</si>
  <si>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 xml:space="preserve">Kanalizacijos tinklai </t>
  </si>
  <si>
    <t>II.1.5.</t>
  </si>
  <si>
    <t>Mašinos ir įrengimai</t>
  </si>
  <si>
    <t>II.1.6.</t>
  </si>
  <si>
    <t>Transporto priemonės</t>
  </si>
  <si>
    <t>II.1.7.</t>
  </si>
  <si>
    <t>Kita įranga,prietaisai, įrankiai ir įrenginiai</t>
  </si>
  <si>
    <t>II.1.7.1</t>
  </si>
  <si>
    <t>iš šio skaičiaus: apskaitos prietaisai</t>
  </si>
  <si>
    <t>II.1.8.</t>
  </si>
  <si>
    <t xml:space="preserve">Nebaigta statyba </t>
  </si>
  <si>
    <t xml:space="preserve">II.1.9. </t>
  </si>
  <si>
    <t>Kitas materialusis turtas</t>
  </si>
  <si>
    <t>II.1.10.</t>
  </si>
  <si>
    <t>Laikinai nenaudojamas (užkonservuotas) turtas</t>
  </si>
  <si>
    <t>II.1.11</t>
  </si>
  <si>
    <t>Investicinis turtas</t>
  </si>
  <si>
    <t>III.</t>
  </si>
  <si>
    <t>Finansinis turtas</t>
  </si>
  <si>
    <t>III.1.</t>
  </si>
  <si>
    <t>Investicijos (paskolos) į dukterines ir asocijuotas įmones</t>
  </si>
  <si>
    <t>III.2.</t>
  </si>
  <si>
    <t>Paskolos asocijuotoms ir dukterinėms įmonėms</t>
  </si>
  <si>
    <t>III.3.</t>
  </si>
  <si>
    <t>Po vienerių metų gautinos sumos</t>
  </si>
  <si>
    <t>III.4.</t>
  </si>
  <si>
    <t>Kitas finansinis turtas</t>
  </si>
  <si>
    <t>IV.</t>
  </si>
  <si>
    <t>Kitas ilgalaikis turtas</t>
  </si>
  <si>
    <t>IV.1.</t>
  </si>
  <si>
    <t>Atidėtojo mokesčio turtas</t>
  </si>
  <si>
    <t>IV.2.</t>
  </si>
  <si>
    <t>B.</t>
  </si>
  <si>
    <t>TRUMPALAIKIS  TURTAS</t>
  </si>
  <si>
    <t>Atsargos, išankstiniai apmokėjimai ir nebaigtos vykdyti sutartys</t>
  </si>
  <si>
    <t>Atsargos</t>
  </si>
  <si>
    <t>I.1.1.</t>
  </si>
  <si>
    <t>Žaliavos ir komplektavimo gaminiai</t>
  </si>
  <si>
    <t>I.1.2.</t>
  </si>
  <si>
    <t>Nebaigta gamyba</t>
  </si>
  <si>
    <t>I.1.3.</t>
  </si>
  <si>
    <t>Pagaminta produkcija (skirtas parduoti sutvarkytas dumblas)</t>
  </si>
  <si>
    <t>I.1.4.</t>
  </si>
  <si>
    <t>Pirktos prekės, skirtos perparduoti</t>
  </si>
  <si>
    <t>I.1.5.</t>
  </si>
  <si>
    <t>Ilgalaikis materialus turtas, skirtas parduoti</t>
  </si>
  <si>
    <t>Išankstiniai apmokėjimai</t>
  </si>
  <si>
    <t>Nebaigtos vykdyti sutartys</t>
  </si>
  <si>
    <t>Per vienerius metus gautinos sumos</t>
  </si>
  <si>
    <t>Pirkėjų įsiskolinimas</t>
  </si>
  <si>
    <t>II.2.</t>
  </si>
  <si>
    <t>Dukterinių ir asocijuotojų įmonių skolos</t>
  </si>
  <si>
    <t>II.3.</t>
  </si>
  <si>
    <t>Kitos gautinos sumos (biudžeto,Sodros,PVM ir kitos skolos)</t>
  </si>
  <si>
    <t>Kitas trumpalaikis turtas (indėliai, trumpalaikės investicijos)</t>
  </si>
  <si>
    <t>Pinigai ir pinigų ekvivalentas</t>
  </si>
  <si>
    <t>TURTAS IŠ VISO</t>
  </si>
  <si>
    <t>C.</t>
  </si>
  <si>
    <t>NUOSAVAS  KAPITALAS</t>
  </si>
  <si>
    <t>Kapitalas</t>
  </si>
  <si>
    <t>Perkainojimo rezervas</t>
  </si>
  <si>
    <t xml:space="preserve">Ilgalaikio materialaus turto </t>
  </si>
  <si>
    <t xml:space="preserve">Finansinio turto </t>
  </si>
  <si>
    <t>Rezervai</t>
  </si>
  <si>
    <t>Nepaskirstytasis pelnas (nuostoliai)</t>
  </si>
  <si>
    <t>Ataskaitinių metų pelnas (nuostoliai)</t>
  </si>
  <si>
    <t>Ankstesniųjų metų pelnas (nuostoliai)</t>
  </si>
  <si>
    <t>D.</t>
  </si>
  <si>
    <t>DOTACIJOS,  SUBSIDIJOS</t>
  </si>
  <si>
    <t>Dotacijos, susijusios su turtu</t>
  </si>
  <si>
    <t>Dotacijos, susijusios su pajamomis</t>
  </si>
  <si>
    <t>E.</t>
  </si>
  <si>
    <t>MOKĖTINOS  SUMOS  IR  ĮSIPAREIGOJIMAI</t>
  </si>
  <si>
    <t>Po vienerių metų mokėtinos sumos ir ilgalaikiai įsipareigojimai</t>
  </si>
  <si>
    <t>Finansinės skolos</t>
  </si>
  <si>
    <t>Lizingo (finansinės nuomos) ar panašūs įsipareigojimai</t>
  </si>
  <si>
    <t>Kredito įstaigoms</t>
  </si>
  <si>
    <t>Kitos finansinės skolos</t>
  </si>
  <si>
    <t>Skolos tiekėjams</t>
  </si>
  <si>
    <t>Gauti išankstiniai apmokėjimai</t>
  </si>
  <si>
    <t>I.4.</t>
  </si>
  <si>
    <t>Atidėjiniai</t>
  </si>
  <si>
    <t>I.4.1.</t>
  </si>
  <si>
    <t>Įsipareigojimų ir reikalavimų padengimo</t>
  </si>
  <si>
    <t>I.4.2.</t>
  </si>
  <si>
    <t>Pensijų ir panašių įsipareigojimų</t>
  </si>
  <si>
    <t>I.4.3.</t>
  </si>
  <si>
    <t>Kiti atidėjiniai</t>
  </si>
  <si>
    <t>I.5.</t>
  </si>
  <si>
    <t>Atidėtojo mokesčio įsipareigojimas</t>
  </si>
  <si>
    <t>I.6.</t>
  </si>
  <si>
    <t>Kitos mokėtinos sumos ir ilgalaikiai įsipareigojimai</t>
  </si>
  <si>
    <t>Per vienerius metus mokėtinos sumos ir trumpalaikiai įsipareigojimai</t>
  </si>
  <si>
    <t>Ilgalaikių skolų einamųjų metų dalis</t>
  </si>
  <si>
    <t>II.2.1.</t>
  </si>
  <si>
    <t>II.2.2.</t>
  </si>
  <si>
    <t>Kitos skolos</t>
  </si>
  <si>
    <t>II.3.1.</t>
  </si>
  <si>
    <t>iš to skaičiaus :  už ESF lėšas vykdomus darbus</t>
  </si>
  <si>
    <t>II.4.</t>
  </si>
  <si>
    <t>II.5.</t>
  </si>
  <si>
    <t>Pelno mokesčio ir panašūs įsipareigojimai</t>
  </si>
  <si>
    <t>II.6.</t>
  </si>
  <si>
    <t>Su darbo santykiais susiję įsipareigojimai</t>
  </si>
  <si>
    <t>II.6.1.</t>
  </si>
  <si>
    <t>Mokėtinas darbo užmokestis</t>
  </si>
  <si>
    <t>II.6.2.</t>
  </si>
  <si>
    <t>Mokėtini pajamų,sodros,garantinio fondo ir kiti mokesčiai (išmokos)</t>
  </si>
  <si>
    <t>II.7.</t>
  </si>
  <si>
    <t>Atidėjimai</t>
  </si>
  <si>
    <t>II.8.</t>
  </si>
  <si>
    <t>Kitos mokėtinos sumos ir trumpalaikiai įsipareigojimai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</si>
  <si>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</si>
  <si>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</si>
  <si>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</si>
  <si>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</si>
  <si>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</si>
  <si>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</si>
  <si>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</si>
  <si>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</si>
  <si>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</si>
  <si>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</si>
  <si>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</si>
  <si>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</si>
  <si>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</si>
  <si>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</si>
  <si>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</si>
  <si>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</si>
  <si>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</si>
  <si>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</si>
  <si>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</si>
  <si>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</si>
  <si>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</si>
  <si>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</si>
  <si>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</si>
  <si>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</si>
  <si>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</si>
  <si>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</si>
  <si>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</si>
  <si>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</si>
  <si>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</si>
  <si>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</si>
  <si>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NEAPSKAITYTAS VANDENS KIEKIS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</si>
  <si>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</si>
  <si>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</si>
  <si>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</si>
  <si>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</si>
  <si>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</si>
  <si>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</si>
  <si>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</si>
  <si>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</si>
  <si>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</si>
  <si>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</si>
  <si>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</si>
  <si>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</si>
  <si>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</si>
  <si>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</si>
  <si>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</si>
  <si>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</si>
  <si>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mobiliosiomis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</si>
  <si>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</si>
  <si>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</si>
  <si>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</si>
  <si>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</si>
  <si>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</si>
  <si>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</si>
  <si>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</si>
  <si>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</si>
  <si>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</si>
  <si>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</si>
  <si>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</si>
  <si>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</si>
  <si>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</si>
  <si>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</si>
  <si>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</si>
  <si>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</si>
  <si>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</si>
  <si>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</si>
  <si>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</si>
  <si>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</si>
  <si>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</si>
  <si>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</si>
  <si>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</si>
  <si>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</si>
  <si>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</si>
  <si>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</si>
  <si>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</si>
  <si>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</si>
  <si>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</si>
  <si>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</si>
  <si>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</si>
  <si>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</si>
  <si>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</si>
  <si>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</si>
  <si>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</si>
  <si>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</si>
  <si>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</si>
  <si>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</si>
  <si>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</si>
  <si>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</si>
  <si>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</si>
  <si>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</si>
  <si>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</si>
  <si>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</si>
  <si>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</si>
  <si>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</si>
  <si>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</si>
  <si>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</si>
  <si>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</si>
  <si>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</si>
  <si>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</si>
  <si>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</si>
  <si>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</si>
  <si>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</si>
  <si>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</si>
  <si>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</si>
  <si>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</si>
  <si>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</si>
  <si>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</si>
  <si>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</si>
  <si>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</si>
  <si>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</si>
  <si>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</si>
  <si>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</si>
  <si>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</si>
  <si>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</si>
  <si>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</si>
  <si>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</si>
  <si>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</si>
  <si>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</si>
  <si>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</si>
  <si>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</si>
  <si>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</si>
  <si>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</si>
  <si>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</si>
  <si>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</si>
  <si>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</si>
  <si>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</si>
  <si>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</si>
  <si>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</si>
  <si>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</si>
  <si>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</si>
  <si>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</si>
  <si>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</si>
  <si>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</si>
  <si>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</si>
  <si>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</si>
  <si>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</si>
  <si>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</si>
  <si>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</si>
  <si>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</si>
  <si>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</si>
  <si>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</si>
  <si>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</si>
  <si>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</si>
  <si>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</si>
  <si>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</si>
  <si>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</si>
  <si>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</si>
  <si>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</si>
  <si>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</si>
  <si>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</si>
  <si>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</si>
  <si>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</si>
  <si>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</si>
  <si>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</si>
  <si>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</si>
  <si>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</si>
  <si>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</si>
  <si>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</si>
  <si>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</si>
  <si>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</si>
  <si>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</si>
  <si>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</si>
  <si>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</si>
  <si>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</si>
  <si>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</si>
  <si>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</si>
  <si>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</si>
  <si>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</si>
  <si>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</si>
  <si>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</si>
  <si>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</si>
  <si>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</si>
  <si>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</si>
  <si>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</si>
  <si>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</si>
  <si>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</si>
  <si>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</si>
  <si>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</si>
  <si>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</si>
  <si>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</si>
  <si>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</si>
  <si>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</si>
  <si>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</si>
  <si>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</si>
  <si>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</si>
  <si>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</si>
  <si>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</si>
  <si>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</si>
  <si>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</si>
  <si>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</si>
  <si>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</si>
  <si>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</si>
  <si>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</si>
  <si>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</si>
  <si>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</si>
  <si>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 xml:space="preserve">surenkamų asenizacijos transporto priemonėmis </t>
  </si>
  <si>
    <t>paviršinių nuotekų</t>
  </si>
  <si>
    <t>2.</t>
  </si>
  <si>
    <t>Kanalizacijos sistemų skaičius</t>
  </si>
  <si>
    <t xml:space="preserve">Nuotekų perpumpavimo stočių skaičius </t>
  </si>
  <si>
    <t>2.2.</t>
  </si>
  <si>
    <t xml:space="preserve">Perpumpavimo stotyse instaliuotų siurblių skaičius </t>
  </si>
  <si>
    <t>2.3.</t>
  </si>
  <si>
    <t xml:space="preserve"> Vidutinis nuotekų perpumpavimo aukštis</t>
  </si>
  <si>
    <t>2.4.</t>
  </si>
  <si>
    <t>Nuotekų tinklų ilgis</t>
  </si>
  <si>
    <t>2.4.1.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</si>
  <si>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</si>
  <si>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</si>
  <si>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</si>
  <si>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</si>
  <si>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</si>
  <si>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</si>
  <si>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</si>
  <si>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</si>
  <si>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</si>
  <si>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</si>
  <si>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</si>
  <si>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</si>
  <si>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</si>
  <si>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</si>
  <si>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</si>
  <si>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</si>
  <si>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</si>
  <si>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</si>
  <si>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</si>
  <si>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</si>
  <si>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</si>
  <si>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</si>
  <si>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</si>
  <si>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</si>
  <si>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</si>
  <si>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</si>
  <si>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</si>
  <si>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</si>
  <si>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</si>
  <si>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</si>
  <si>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</si>
  <si>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</si>
  <si>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</si>
  <si>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</si>
  <si>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</si>
  <si>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</si>
  <si>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</si>
  <si>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</si>
  <si>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</si>
  <si>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</si>
  <si>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</si>
  <si>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</si>
  <si>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</si>
  <si>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</si>
  <si>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</si>
  <si>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</si>
  <si>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</si>
  <si>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</si>
  <si>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</si>
  <si>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</si>
  <si>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</si>
  <si>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</si>
  <si>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</si>
  <si>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</si>
  <si>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</si>
  <si>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</si>
  <si>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</si>
  <si>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</si>
  <si>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</si>
  <si>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</si>
  <si>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</si>
  <si>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</si>
  <si>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</si>
  <si>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</si>
  <si>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</si>
  <si>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</si>
  <si>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</si>
  <si>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</si>
  <si>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</si>
  <si>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</si>
  <si>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</si>
  <si>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</si>
  <si>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</si>
  <si>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</si>
  <si>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</si>
  <si>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</si>
  <si>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</si>
  <si>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</si>
  <si>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</si>
  <si>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</si>
  <si>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</si>
  <si>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</si>
  <si>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</si>
  <si>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</si>
  <si>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</si>
  <si>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</si>
  <si>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</si>
  <si>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</si>
  <si>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</si>
  <si>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</si>
  <si>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</si>
  <si>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</si>
  <si>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</si>
  <si>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</si>
  <si>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</si>
  <si>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</si>
  <si>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</si>
  <si>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</si>
  <si>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</si>
  <si>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</si>
  <si>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</si>
  <si>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</si>
  <si>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</si>
  <si>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</si>
  <si>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</si>
  <si>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</si>
  <si>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</si>
  <si>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</si>
  <si>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</si>
  <si>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</si>
  <si>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</si>
  <si>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</si>
  <si>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</si>
  <si>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</si>
  <si>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</si>
  <si>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</si>
  <si>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</si>
  <si>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</si>
  <si>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</si>
  <si>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</si>
  <si>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</si>
  <si>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</si>
  <si>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</si>
  <si>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</si>
  <si>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</si>
  <si>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</si>
  <si>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</si>
  <si>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</si>
  <si>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</si>
  <si>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</si>
  <si>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</si>
  <si>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</si>
  <si>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</si>
  <si>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TURTO ĮSIGIJIMO VERTĖ  (pagal turto grupes)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</si>
  <si>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</si>
  <si>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</si>
  <si>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</si>
  <si>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</si>
  <si>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</si>
  <si>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</si>
  <si>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</si>
  <si>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</si>
  <si>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 xml:space="preserve">Mašinos ir įrengimai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</si>
  <si>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</si>
  <si>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</si>
  <si>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</si>
  <si>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</si>
  <si>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</si>
  <si>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</si>
  <si>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</si>
  <si>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</si>
  <si>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</si>
  <si>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</si>
  <si>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</si>
  <si>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</si>
  <si>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</si>
  <si>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</si>
  <si>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</si>
  <si>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</si>
  <si>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</si>
  <si>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</si>
  <si>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įrengimai</t>
  </si>
  <si>
    <t xml:space="preserve">Transporto priemonės  </t>
  </si>
  <si>
    <t>8 priedo 12 stulpelio 4.1 eilutė</t>
  </si>
  <si>
    <t xml:space="preserve">Vandenvežės  </t>
  </si>
  <si>
    <t>Asenizacinės mašinos</t>
  </si>
  <si>
    <t>Dumblavežės</t>
  </si>
  <si>
    <t xml:space="preserve"> Abonentinės tarnybos transporto priemonės</t>
  </si>
  <si>
    <t>Kitos transporto priemonės</t>
  </si>
  <si>
    <t xml:space="preserve">Kiti įrenginiai, prietaisai ir įranga 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</si>
  <si>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</si>
  <si>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</si>
  <si>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</si>
  <si>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</si>
  <si>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</si>
  <si>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</si>
  <si>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</si>
  <si>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</si>
  <si>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</si>
  <si>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</si>
  <si>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</si>
  <si>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</si>
  <si>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</si>
  <si>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</si>
  <si>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</si>
  <si>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</si>
  <si>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</si>
  <si>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</si>
  <si>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</si>
  <si>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</si>
  <si>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</si>
  <si>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</si>
  <si>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</si>
  <si>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</si>
  <si>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</si>
  <si>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</si>
  <si>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</si>
  <si>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</si>
  <si>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</si>
  <si>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</si>
  <si>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</si>
  <si>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</si>
  <si>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</si>
  <si>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 xml:space="preserve">PAGAL PANAUDĄ EKSPLOATUOJAMO TURTO ĮSIGIJIMO VERTĖ  </t>
  </si>
  <si>
    <t>II dalis</t>
  </si>
  <si>
    <t>REGULIUOJAMO TURTO ĮSIGIJIMO VERTĖ   (pagal verslo vienetus ir paslaugas)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</si>
  <si>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</si>
  <si>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</si>
  <si>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</si>
  <si>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</si>
  <si>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</si>
  <si>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</si>
  <si>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</si>
  <si>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</si>
  <si>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</si>
  <si>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</si>
  <si>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</si>
  <si>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</si>
  <si>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</si>
  <si>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</si>
  <si>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</si>
  <si>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</si>
  <si>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</si>
  <si>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</si>
  <si>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</si>
  <si>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</si>
  <si>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</si>
  <si>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</si>
  <si>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</si>
  <si>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</si>
  <si>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</si>
  <si>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</si>
  <si>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</si>
  <si>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</si>
  <si>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</si>
  <si>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 xml:space="preserve">III dalis </t>
  </si>
  <si>
    <t>ILGALAIKIO TURTO BALANSINĖ VERTĖ (B+C+D+E+F+G+H+I+J+K)</t>
  </si>
  <si>
    <t>2 priedo A eilutė</t>
  </si>
  <si>
    <t>REGULIUOJAMO  TURTO BALANSINĖ VERTĖ   (pagal verslo vienetus ir paslaugas)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</si>
  <si>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</si>
  <si>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</si>
  <si>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</si>
  <si>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</si>
  <si>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</si>
  <si>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</si>
  <si>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</si>
  <si>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</si>
  <si>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</si>
  <si>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</si>
  <si>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</si>
  <si>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Nuotekų transportavimas asenizacijos mobiliosiomis transporto priemonėmis</t>
  </si>
  <si>
    <t>9 priedo 19 stulpelio 4.1.9 eilutė</t>
  </si>
  <si>
    <t>2 priedo I.2 eilutė</t>
  </si>
  <si>
    <t>2 priedo II.1.11 eilutė</t>
  </si>
  <si>
    <t>2 priedo III eilutė</t>
  </si>
  <si>
    <t>2 priedo IV.1 eilutė</t>
  </si>
  <si>
    <t>9 priedo 19 stulpelio 4.2 eilutė</t>
  </si>
  <si>
    <t>2 priedo II.1.8-II.1.10 eilutės</t>
  </si>
  <si>
    <t>IV dalis</t>
  </si>
  <si>
    <t>METINĖS  REGULIUOJAMO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</si>
  <si>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</si>
  <si>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</si>
  <si>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</si>
  <si>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</si>
  <si>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įrengimų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</si>
  <si>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</si>
  <si>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</si>
  <si>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</si>
  <si>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</si>
  <si>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</si>
  <si>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Asenizacinių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</si>
  <si>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</si>
  <si>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</si>
  <si>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</si>
  <si>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</si>
  <si>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</si>
  <si>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individualiuose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</si>
  <si>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</si>
  <si>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</si>
  <si>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</si>
  <si>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</si>
  <si>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</si>
  <si>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</si>
  <si>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</si>
  <si>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</si>
  <si>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</si>
  <si>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</si>
  <si>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</si>
  <si>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Darbo mašinos</t>
  </si>
  <si>
    <t>Kiti prietaisai, įrankiai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</si>
  <si>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</si>
  <si>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</si>
  <si>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</si>
  <si>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</si>
  <si>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</si>
  <si>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</si>
  <si>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</si>
  <si>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</si>
  <si>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</si>
  <si>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</si>
  <si>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</si>
  <si>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</si>
  <si>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</si>
  <si>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</si>
  <si>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</si>
  <si>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</si>
  <si>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</si>
  <si>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</si>
  <si>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</si>
  <si>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</si>
  <si>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</si>
  <si>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</si>
  <si>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</si>
  <si>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</si>
  <si>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</si>
  <si>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</si>
  <si>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</si>
  <si>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</si>
  <si>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</si>
  <si>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</si>
  <si>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</si>
  <si>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</si>
  <si>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</si>
  <si>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</si>
  <si>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</si>
  <si>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</si>
  <si>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</si>
  <si>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</si>
  <si>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</si>
  <si>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</si>
  <si>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</si>
  <si>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</si>
  <si>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</si>
  <si>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</si>
  <si>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</si>
  <si>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</si>
  <si>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</si>
  <si>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</si>
  <si>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</si>
  <si>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</si>
  <si>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</si>
  <si>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</si>
  <si>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</si>
  <si>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</si>
  <si>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</si>
  <si>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</si>
  <si>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</si>
  <si>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</si>
  <si>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</si>
  <si>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</si>
  <si>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</si>
  <si>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</si>
  <si>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vertė:</t>
  </si>
  <si>
    <t>Nereguliuojamo ilgalaikio turto, tiesiogiai naudojamo verslo vieneto veikloje, balansinė vertė</t>
  </si>
  <si>
    <t>Netiesioginės veiklos turto balansinė vertė: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</si>
  <si>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</si>
  <si>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</si>
  <si>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</si>
  <si>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</si>
  <si>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</si>
  <si>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</si>
  <si>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</si>
  <si>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</si>
  <si>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</si>
  <si>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</si>
  <si>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</si>
  <si>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</si>
  <si>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PERSONALO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</si>
  <si>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</si>
  <si>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</si>
  <si>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</si>
  <si>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</si>
  <si>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</si>
  <si>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</si>
  <si>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</si>
  <si>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</si>
  <si>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</si>
  <si>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</si>
  <si>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</si>
  <si>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</si>
  <si>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</si>
  <si>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dabuotojai</t>
  </si>
  <si>
    <t>1.6.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</si>
  <si>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</si>
  <si>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</si>
  <si>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</si>
  <si>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</si>
  <si>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</si>
  <si>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</si>
  <si>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</si>
  <si>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</si>
  <si>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</si>
  <si>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mechaninis nuotekų valymas</t>
  </si>
  <si>
    <t>1.7.3.</t>
  </si>
  <si>
    <t>biologinis su mechaniniu nuotekų valymu</t>
  </si>
  <si>
    <t>1.7.4.</t>
  </si>
  <si>
    <t>denitrifikacinis su biologiniu ir mechaniniu nuotekų valymu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</si>
  <si>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</si>
  <si>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</si>
  <si>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</si>
  <si>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</si>
  <si>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</si>
  <si>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</si>
  <si>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</si>
  <si>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</si>
  <si>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</si>
  <si>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</si>
  <si>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</si>
  <si>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</si>
  <si>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</si>
  <si>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</si>
  <si>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</si>
  <si>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</si>
  <si>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</si>
  <si>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</si>
  <si>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</si>
  <si>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</si>
  <si>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</si>
  <si>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</si>
  <si>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</si>
  <si>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</si>
  <si>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</si>
  <si>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</si>
  <si>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</si>
  <si>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</si>
  <si>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</si>
  <si>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</si>
  <si>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</si>
  <si>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</si>
  <si>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</si>
  <si>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</si>
  <si>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</si>
  <si>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</si>
  <si>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</si>
  <si>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</si>
  <si>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</si>
  <si>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</si>
  <si>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</si>
  <si>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</si>
  <si>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</si>
  <si>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</si>
  <si>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</si>
  <si>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</si>
  <si>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</si>
  <si>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</si>
  <si>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</si>
  <si>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</si>
  <si>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</si>
  <si>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</si>
  <si>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</si>
  <si>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</si>
  <si>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</si>
  <si>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</si>
  <si>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</si>
  <si>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</si>
  <si>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</si>
  <si>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</si>
  <si>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</si>
  <si>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Kitos:</t>
  </si>
  <si>
    <t>1.10.1.</t>
  </si>
  <si>
    <t xml:space="preserve">           personalo mokymo (atestavimo), komandiruočių</t>
  </si>
  <si>
    <t>1.10.2.</t>
  </si>
  <si>
    <t xml:space="preserve">           darbo saugos priemonės, sveikatos patikrinimų</t>
  </si>
  <si>
    <t>1.10.3.</t>
  </si>
  <si>
    <t xml:space="preserve">               kanceliarinės, pašto</t>
  </si>
  <si>
    <t>1.10.4.</t>
  </si>
  <si>
    <t xml:space="preserve">               kitos </t>
  </si>
  <si>
    <t xml:space="preserve">Netiesioginių sąnaudų paskirstymo kriterijaus1 (įrašyti) lyginamasis svoris: </t>
  </si>
  <si>
    <t>tiesioginio turto nusidėvėjimo dalis 1.1 punktui</t>
  </si>
  <si>
    <t>proc.</t>
  </si>
  <si>
    <t>nurašytų medžiagų dalis 1.2 punktui</t>
  </si>
  <si>
    <t>1.3.1 punktui</t>
  </si>
  <si>
    <t>1.3.2 punktui</t>
  </si>
  <si>
    <t>2.5.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</si>
  <si>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</si>
  <si>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</si>
  <si>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</si>
  <si>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</si>
  <si>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</si>
  <si>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</si>
  <si>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</si>
  <si>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</si>
  <si>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</si>
  <si>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</si>
  <si>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</si>
  <si>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</si>
  <si>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</si>
  <si>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</si>
  <si>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</si>
  <si>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</si>
  <si>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</si>
  <si>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</si>
  <si>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</si>
  <si>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</si>
  <si>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</si>
  <si>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</si>
  <si>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</si>
  <si>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</si>
  <si>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1.10.4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</si>
  <si>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</si>
  <si>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</si>
  <si>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</si>
  <si>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</si>
  <si>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</si>
  <si>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</si>
  <si>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</si>
  <si>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</si>
  <si>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</si>
  <si>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 xml:space="preserve">Bendrosios (administracinės) veiklos sąnaudos: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</si>
  <si>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</si>
  <si>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</si>
  <si>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</si>
  <si>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</si>
  <si>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</si>
  <si>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</si>
  <si>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</si>
  <si>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</si>
  <si>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>Mokesčiai:</t>
  </si>
  <si>
    <t xml:space="preserve">               žemės nuomos mokestis</t>
  </si>
  <si>
    <t xml:space="preserve">               nekilnojamo turto mokestis</t>
  </si>
  <si>
    <t xml:space="preserve">               kiti mokesčiai</t>
  </si>
  <si>
    <t>1.11.</t>
  </si>
  <si>
    <t>1.11.1.</t>
  </si>
  <si>
    <t xml:space="preserve">                personalo mokymo (atestavimo), komandiruotės</t>
  </si>
  <si>
    <t>1.11.2.</t>
  </si>
  <si>
    <t xml:space="preserve">               darbo saugos priemonės, sveikatos patikrinimai</t>
  </si>
  <si>
    <t>1.11.3.</t>
  </si>
  <si>
    <t xml:space="preserve">                kanceliarinės, pašto</t>
  </si>
  <si>
    <t>1.11.4.</t>
  </si>
  <si>
    <t xml:space="preserve">                rinkodara, reklama, monitoringas, informavimas</t>
  </si>
  <si>
    <t>1.11.5.</t>
  </si>
  <si>
    <t xml:space="preserve">               kitos sąnaudos (viešųjų ryšių, komunikacijų tyrimų, reprezentacijos)</t>
  </si>
  <si>
    <t>Tiesioginių ir netiesioginių verslo vienetų ir paslaugų sąnaudų lyginamasis svoris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</si>
  <si>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</si>
  <si>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</si>
  <si>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</si>
  <si>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</si>
  <si>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</si>
  <si>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</si>
  <si>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</si>
  <si>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</si>
  <si>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</si>
  <si>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</si>
  <si>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</si>
  <si>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</si>
  <si>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</si>
  <si>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</si>
  <si>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</si>
  <si>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</si>
  <si>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</si>
  <si>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</si>
  <si>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</si>
  <si>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</si>
  <si>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</si>
  <si>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</si>
  <si>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</si>
  <si>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</si>
  <si>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</si>
  <si>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</si>
  <si>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</si>
  <si>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</si>
  <si>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</si>
  <si>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</si>
  <si>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</si>
  <si>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I.19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</si>
  <si>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</si>
  <si>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</si>
  <si>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</si>
  <si>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</si>
  <si>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</si>
  <si>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</si>
  <si>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I.7.</t>
  </si>
  <si>
    <t>Išmokos pagal kolektyvinę sutartį</t>
  </si>
  <si>
    <t>I.8.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</si>
  <si>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</si>
  <si>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</si>
  <si>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</si>
  <si>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</si>
  <si>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</si>
  <si>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</si>
  <si>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</si>
  <si>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</si>
  <si>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</si>
  <si>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</si>
  <si>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</si>
  <si>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</si>
  <si>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</si>
  <si>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</si>
  <si>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</si>
  <si>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</si>
  <si>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</si>
  <si>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</si>
  <si>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</si>
  <si>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</si>
  <si>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</si>
  <si>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</si>
  <si>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</si>
  <si>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</si>
  <si>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</si>
  <si>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</si>
  <si>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</si>
  <si>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</si>
  <si>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</si>
  <si>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</si>
  <si>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</si>
  <si>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</si>
  <si>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</si>
  <si>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</si>
  <si>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</si>
  <si>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</si>
  <si>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</si>
  <si>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</si>
  <si>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</si>
  <si>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</si>
  <si>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nepaskirstytinos sąnaudos (atidėjiniai, kitos finansinės-investicinės veiklos sąnaudos ir kt.)</t>
  </si>
  <si>
    <t>I.20.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</si>
  <si>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</si>
  <si>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</si>
  <si>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</si>
  <si>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</si>
  <si>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</si>
  <si>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</si>
  <si>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</si>
  <si>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</si>
  <si>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</si>
  <si>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</si>
  <si>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</si>
  <si>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</si>
  <si>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</si>
  <si>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</si>
  <si>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</si>
  <si>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</si>
  <si>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</si>
  <si>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</si>
  <si>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</si>
  <si>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</si>
  <si>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</si>
  <si>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</si>
  <si>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</si>
  <si>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</si>
  <si>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</si>
  <si>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</si>
  <si>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</si>
  <si>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</si>
  <si>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</si>
  <si>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</si>
  <si>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</si>
  <si>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</si>
  <si>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</si>
  <si>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</si>
  <si>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</si>
  <si>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</si>
  <si>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</si>
  <si>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</si>
  <si>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</si>
  <si>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</si>
  <si>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</si>
  <si>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</si>
  <si>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</si>
  <si>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</si>
  <si>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</si>
  <si>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</si>
  <si>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</si>
  <si>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</si>
  <si>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</si>
  <si>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</si>
  <si>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</si>
  <si>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</si>
  <si>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</si>
  <si>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</si>
  <si>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</si>
  <si>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</si>
  <si>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</si>
  <si>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</si>
  <si>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</si>
  <si>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</si>
  <si>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</si>
  <si>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</si>
  <si>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</si>
  <si>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</si>
  <si>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</si>
  <si>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</si>
  <si>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</si>
  <si>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</si>
  <si>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</si>
  <si>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</si>
  <si>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</si>
  <si>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</si>
  <si>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</si>
  <si>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</si>
  <si>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</si>
  <si>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</si>
  <si>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</si>
  <si>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</si>
  <si>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</si>
  <si>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</si>
  <si>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</si>
  <si>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</si>
  <si>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</si>
  <si>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</si>
  <si>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</si>
  <si>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</si>
  <si>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</si>
  <si>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</si>
  <si>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</si>
  <si>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</si>
  <si>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</si>
  <si>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</si>
  <si>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</si>
  <si>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</si>
  <si>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</si>
  <si>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</si>
  <si>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</si>
  <si>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</si>
  <si>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</si>
  <si>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</si>
  <si>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</si>
  <si>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</si>
  <si>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</si>
  <si>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</si>
  <si>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</si>
  <si>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</si>
  <si>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</si>
  <si>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</si>
  <si>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</si>
  <si>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</si>
  <si>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</si>
  <si>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</si>
  <si>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</si>
  <si>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</si>
  <si>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</si>
  <si>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</si>
  <si>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</si>
  <si>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</si>
  <si>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</si>
  <si>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</si>
  <si>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</si>
  <si>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</si>
  <si>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</si>
  <si>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</si>
  <si>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</si>
  <si>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</si>
  <si>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</si>
  <si>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</si>
  <si>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</si>
  <si>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</si>
  <si>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</si>
  <si>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 geriamojo vandens gavybos sąnaudose</t>
  </si>
  <si>
    <t>E2</t>
  </si>
  <si>
    <t>E3</t>
  </si>
  <si>
    <t>iš šio skaičiaus:               geriamojo vandens pristatymo sąnaudose</t>
  </si>
  <si>
    <t>E4</t>
  </si>
  <si>
    <t>E5</t>
  </si>
  <si>
    <t xml:space="preserve"> nuotekų valymo sąnaudose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</si>
  <si>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</si>
  <si>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</si>
  <si>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</si>
  <si>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</si>
  <si>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</si>
  <si>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</si>
  <si>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</si>
  <si>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</si>
  <si>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</si>
  <si>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</si>
  <si>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geriamojo vandens gavybos sąnaudose</t>
  </si>
  <si>
    <t>F2</t>
  </si>
  <si>
    <t>F3</t>
  </si>
  <si>
    <t>F4</t>
  </si>
  <si>
    <t>F5</t>
  </si>
  <si>
    <t>nuotekų valymo sąnaudose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</si>
  <si>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</si>
  <si>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</si>
  <si>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</si>
  <si>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</si>
  <si>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</si>
  <si>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</si>
  <si>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</si>
  <si>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</si>
  <si>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</si>
  <si>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</si>
  <si>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</t>
  </si>
  <si>
    <t>G5</t>
  </si>
  <si>
    <t xml:space="preserve">        nuotekų valymo sąnaudos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</si>
  <si>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</si>
  <si>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</si>
  <si>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</si>
  <si>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</si>
  <si>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</si>
  <si>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</si>
  <si>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</si>
  <si>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</si>
  <si>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</si>
  <si>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</si>
  <si>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</si>
  <si>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</si>
  <si>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</si>
  <si>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</si>
  <si>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</si>
  <si>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</si>
  <si>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</si>
  <si>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</si>
  <si>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</si>
  <si>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</si>
  <si>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</si>
  <si>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</si>
  <si>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</si>
  <si>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</si>
  <si>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atsiskaitomųjų  apskaitos prietaisų priežiūros ir vartotojų aptarnavimo veiklos sąnaudose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</si>
  <si>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</si>
  <si>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</si>
  <si>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</si>
  <si>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</si>
  <si>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</si>
  <si>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</si>
  <si>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</si>
  <si>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</si>
  <si>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</si>
  <si>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</si>
  <si>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</si>
  <si>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</si>
  <si>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</si>
  <si>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</si>
  <si>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</si>
  <si>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</si>
  <si>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</si>
  <si>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</si>
  <si>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</si>
  <si>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</si>
  <si>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</si>
  <si>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</si>
  <si>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 xml:space="preserve">atsiskaitomųjų apskaitos prietaisų priežiūros ir vartotojų aptarnavimo veiklos sąnaudose 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</si>
  <si>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</si>
  <si>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</si>
  <si>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</si>
  <si>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</si>
  <si>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</si>
  <si>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</si>
  <si>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</si>
  <si>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</si>
  <si>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</si>
  <si>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</si>
  <si>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</si>
  <si>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</si>
  <si>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1.10.3-1.10.4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</si>
  <si>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</si>
  <si>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</si>
  <si>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</si>
  <si>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</si>
  <si>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</si>
  <si>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</si>
  <si>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</si>
  <si>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</si>
  <si>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</si>
  <si>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</si>
  <si>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</si>
  <si>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</si>
  <si>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</si>
  <si>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</si>
  <si>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</si>
  <si>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</si>
  <si>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</si>
  <si>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</si>
  <si>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</si>
  <si>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</si>
  <si>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</si>
  <si>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</si>
  <si>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</si>
  <si>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</si>
  <si>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</si>
  <si>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</si>
  <si>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</si>
  <si>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</si>
  <si>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</si>
  <si>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</si>
  <si>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</si>
  <si>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</si>
  <si>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</si>
  <si>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</si>
  <si>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</si>
  <si>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</si>
  <si>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</si>
  <si>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</si>
  <si>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</si>
  <si>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</si>
  <si>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</si>
  <si>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</si>
  <si>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</si>
  <si>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</si>
  <si>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</si>
  <si>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</si>
  <si>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</si>
  <si>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</si>
  <si>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</si>
  <si>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</si>
  <si>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</si>
  <si>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</si>
  <si>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</si>
  <si>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</si>
  <si>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</si>
  <si>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</si>
  <si>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</si>
  <si>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</si>
  <si>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</si>
  <si>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</si>
  <si>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</si>
  <si>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</si>
  <si>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</si>
  <si>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</si>
  <si>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</si>
  <si>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</si>
  <si>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</si>
  <si>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</si>
  <si>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</si>
  <si>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</si>
  <si>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</si>
  <si>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</si>
  <si>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</si>
  <si>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</si>
  <si>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</si>
  <si>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</si>
  <si>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</si>
  <si>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</si>
  <si>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</si>
  <si>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</si>
  <si>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</si>
  <si>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</si>
  <si>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</si>
  <si>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</si>
  <si>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</si>
  <si>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</si>
  <si>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</si>
  <si>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</si>
  <si>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</si>
  <si>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</si>
  <si>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</si>
  <si>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</si>
  <si>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</si>
  <si>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</si>
  <si>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</si>
  <si>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</si>
  <si>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V.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</si>
  <si>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</si>
  <si>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</si>
  <si>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</si>
  <si>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</si>
  <si>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</si>
  <si>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</si>
  <si>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</si>
  <si>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</si>
  <si>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</si>
  <si>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</si>
  <si>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</si>
  <si>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</si>
  <si>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</si>
  <si>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</si>
  <si>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</si>
  <si>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</si>
  <si>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</si>
  <si>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</si>
  <si>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</si>
  <si>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</si>
  <si>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</si>
  <si>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</si>
  <si>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</si>
  <si>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</si>
  <si>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</si>
  <si>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</si>
  <si>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</si>
  <si>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</si>
  <si>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</si>
  <si>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</si>
  <si>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</si>
  <si>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</si>
  <si>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</si>
  <si>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</si>
  <si>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</si>
  <si>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</si>
  <si>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</si>
  <si>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</si>
  <si>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</si>
  <si>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</si>
  <si>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</si>
  <si>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</si>
  <si>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</si>
  <si>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</si>
  <si>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</si>
  <si>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</si>
  <si>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</si>
  <si>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</si>
  <si>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</si>
  <si>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</si>
  <si>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</si>
  <si>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</si>
  <si>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</si>
  <si>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</si>
  <si>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</si>
  <si>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</si>
  <si>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</si>
  <si>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</si>
  <si>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</si>
  <si>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</si>
  <si>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</si>
  <si>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</si>
  <si>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</si>
  <si>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</si>
  <si>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</si>
  <si>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</si>
  <si>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</si>
  <si>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</si>
  <si>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</si>
  <si>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</si>
  <si>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</si>
  <si>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</si>
  <si>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</si>
  <si>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</si>
  <si>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</si>
  <si>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</si>
  <si>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</si>
  <si>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</si>
  <si>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</si>
  <si>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</si>
  <si>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</si>
  <si>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</si>
  <si>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</si>
  <si>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</si>
  <si>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</si>
  <si>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</si>
  <si>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</si>
  <si>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</si>
  <si>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</si>
  <si>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</si>
  <si>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</si>
  <si>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</si>
  <si>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</si>
  <si>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</si>
  <si>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</si>
  <si>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</si>
  <si>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</si>
  <si>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</si>
  <si>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</si>
  <si>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</si>
  <si>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</si>
  <si>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</si>
  <si>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</si>
  <si>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</si>
  <si>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</si>
  <si>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</si>
  <si>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</si>
  <si>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</si>
  <si>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</si>
  <si>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</si>
  <si>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</si>
  <si>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</si>
  <si>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</si>
  <si>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</si>
  <si>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</si>
  <si>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</si>
  <si>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</si>
  <si>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</si>
  <si>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</si>
  <si>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</si>
  <si>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</si>
  <si>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</si>
  <si>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</si>
  <si>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</si>
  <si>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</si>
  <si>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</si>
  <si>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</si>
  <si>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</si>
  <si>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</si>
  <si>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</si>
  <si>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VI. Kitos reguliuojamos veiklos verslo vienetas</t>
  </si>
  <si>
    <t>VII. Kitos veiklos (nereguliuojamos veiklos) verslo vienetas</t>
  </si>
  <si>
    <t xml:space="preserve">I. 
Apskaitos veikla 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</si>
  <si>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</si>
  <si>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</si>
  <si>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</si>
  <si>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</si>
  <si>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</si>
  <si>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</si>
  <si>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</si>
  <si>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</si>
  <si>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</si>
  <si>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3 priedo I, VI.1 ir VII.1 eilutės</t>
  </si>
  <si>
    <t>Pajamos iš reguliuojamoje veikloje naudojamo turto nuomos, priskirtos verslo vienetams ir paslaugoms</t>
  </si>
  <si>
    <t>Investicijų grąža</t>
  </si>
  <si>
    <t>7-6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</si>
  <si>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</si>
  <si>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</si>
  <si>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</si>
  <si>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</si>
  <si>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</si>
  <si>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</si>
  <si>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</si>
  <si>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geriamojo vandens gavybos veikloje </t>
  </si>
  <si>
    <t>geriamojo vandens ruošimo veikloje</t>
  </si>
  <si>
    <t>1.2.3.</t>
  </si>
  <si>
    <t>geriamojo vandens pristatymo veikloje</t>
  </si>
  <si>
    <t>1.2.4.</t>
  </si>
  <si>
    <t>nuotekų surinkimo veikloje</t>
  </si>
  <si>
    <t>1.2.5.</t>
  </si>
  <si>
    <t>1.2.5.1.</t>
  </si>
  <si>
    <t xml:space="preserve">                               mechaninio nuotekų valymo valyklose</t>
  </si>
  <si>
    <t>1.2.5.2.</t>
  </si>
  <si>
    <t>biologinio su mechaniniu nuotekų valymo valyklose</t>
  </si>
  <si>
    <t>1.2.5.3.</t>
  </si>
  <si>
    <t>denitrifikacinio su biologiniu ir mechaniniu nuotekų valymo valyklose</t>
  </si>
  <si>
    <t>1.2.6.</t>
  </si>
  <si>
    <t>nuotekų dumblo tvarkymo veikloje</t>
  </si>
  <si>
    <t>1.2.7.</t>
  </si>
  <si>
    <t>1.2.7.1.</t>
  </si>
  <si>
    <t xml:space="preserve">      paviršinių nuotekų surinkimo veikloje</t>
  </si>
  <si>
    <t>1.2.7.2.</t>
  </si>
  <si>
    <t xml:space="preserve">      paviršinių nuotekų valymo veikloje</t>
  </si>
  <si>
    <t>1.2.8.</t>
  </si>
  <si>
    <t>Netiesioginėje veikloje</t>
  </si>
  <si>
    <t>1.2.9.</t>
  </si>
  <si>
    <t>Bendrojoje (admininstracinėje) veikloje</t>
  </si>
  <si>
    <t>1.2.10.</t>
  </si>
  <si>
    <t xml:space="preserve">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</si>
  <si>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</si>
  <si>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</si>
  <si>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</si>
  <si>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</si>
  <si>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</si>
  <si>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2015 bazinių m. planas</t>
  </si>
  <si>
    <t>2015 m.</t>
  </si>
  <si>
    <t>faktas</t>
  </si>
  <si>
    <t>2016 bazinių m. planas</t>
  </si>
  <si>
    <t>2016 m.</t>
  </si>
  <si>
    <t>2017 bazinių m. planas</t>
  </si>
  <si>
    <t>2015- 2018 bazinių m. planas</t>
  </si>
  <si>
    <t>2015- 2018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</si>
  <si>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</si>
  <si>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</si>
  <si>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</si>
  <si>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</si>
  <si>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</si>
  <si>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</si>
  <si>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</si>
  <si>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</si>
  <si>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</si>
  <si>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</si>
  <si>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</si>
  <si>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/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</si>
  <si>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</si>
  <si>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</si>
  <si>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</si>
  <si>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</si>
  <si>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</si>
  <si>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</si>
  <si>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</si>
  <si>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</si>
  <si>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</si>
  <si>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</si>
  <si>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</si>
  <si>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ES finansavimas nuotekų siurblinės Nr. 4, Vytauto g. 1A rekonstrukcijai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</si>
  <si>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</si>
  <si>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</si>
  <si>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</si>
  <si>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</si>
  <si>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</si>
  <si>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</si>
  <si>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</si>
  <si>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</si>
  <si>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</si>
  <si>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</si>
  <si>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</si>
  <si>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</si>
  <si>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</si>
  <si>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</si>
  <si>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</si>
  <si>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</si>
  <si>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</si>
  <si>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Kanalizacijos nuotekų stoties Monciškėse rekonstrukcija (2014 m.)</t>
  </si>
  <si>
    <t>Vandentiekio tinklų plėtra</t>
  </si>
  <si>
    <t>Nuotekų tinklų plėtra</t>
  </si>
  <si>
    <t>Nuotekų siurblinė ir nuotekų tinklai Jūros g. 560 m.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</si>
  <si>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</si>
  <si>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</si>
  <si>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</si>
  <si>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</si>
  <si>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</si>
  <si>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</si>
  <si>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</si>
  <si>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</si>
  <si>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</si>
  <si>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</si>
  <si>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</si>
  <si>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</si>
  <si>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</si>
  <si>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</si>
  <si>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</si>
  <si>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</si>
  <si>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</si>
  <si>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</si>
  <si>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</si>
  <si>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</si>
  <si>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</si>
  <si>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</si>
  <si>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Vandentiekio tinklų išpirkimas</t>
  </si>
  <si>
    <t xml:space="preserve">Vandentiekio tinklų remontas </t>
  </si>
  <si>
    <t>3.2.3.</t>
  </si>
  <si>
    <t>Vandentiekio tinklai - Žibų, Šaltinio, Austrinių, Vilimiškės kelias (2014 m.)</t>
  </si>
  <si>
    <t>3.2.4.</t>
  </si>
  <si>
    <t>Vandens II pakėlimo siurblinės vamzdynų rekonstrukcija ( LĖŠOS TIK 2014 m.)</t>
  </si>
  <si>
    <t>3.2.5.</t>
  </si>
  <si>
    <t>Fluoro šalinimo įrenginių iš vandens filtrų atnaujinimas</t>
  </si>
  <si>
    <t>3.2.6.</t>
  </si>
  <si>
    <t>Vandenviečių įrenginių remontas ir aptvėrimas</t>
  </si>
  <si>
    <t>3.2.7.</t>
  </si>
  <si>
    <t>3.2.8.</t>
  </si>
  <si>
    <t>3.2.9.</t>
  </si>
  <si>
    <t>Nuotekų siurblinių remontas (Nr. 4)</t>
  </si>
  <si>
    <t>3.2.10.</t>
  </si>
  <si>
    <t>Vandenviečių įrengimų remontas</t>
  </si>
  <si>
    <t>3.2.11.</t>
  </si>
  <si>
    <t>Nuotekyno tinklų remontas</t>
  </si>
  <si>
    <t>3.2.12.</t>
  </si>
  <si>
    <t>Nuotekyno tinklų išpirkimas</t>
  </si>
  <si>
    <t>3.2.13.</t>
  </si>
  <si>
    <t>Elektros instaliacijos remontas</t>
  </si>
  <si>
    <t>3.2.14.</t>
  </si>
  <si>
    <t>Abonentų apskaitos prietaisai ir įranga</t>
  </si>
  <si>
    <t>3.2.15.</t>
  </si>
  <si>
    <t>Vandens apskaitos mazgų remontai</t>
  </si>
  <si>
    <t>3.2.16.</t>
  </si>
  <si>
    <t>Transporto, mechananinių priemonių įsigijimas</t>
  </si>
  <si>
    <t>3.2.17.</t>
  </si>
  <si>
    <t>Transporto, mechaninių  priemonių remontas</t>
  </si>
  <si>
    <t>3.2.18.</t>
  </si>
  <si>
    <t>Vandens siurblių atnaujinimas</t>
  </si>
  <si>
    <t>3.2.19.</t>
  </si>
  <si>
    <t>Valymo įrenginių  remontas (įrenginių, siurblių atnaujinimas, elektros įrangos)</t>
  </si>
  <si>
    <t>3.2.20.</t>
  </si>
  <si>
    <t>Kompiuterinės technikos atnaujinimas ir programinė įranga</t>
  </si>
  <si>
    <t>3.2.21.</t>
  </si>
  <si>
    <t>Baldų įsigijimas</t>
  </si>
  <si>
    <t>3.2.22.</t>
  </si>
  <si>
    <t>Pastatų ir statinių remontas</t>
  </si>
  <si>
    <t>3.2.23.</t>
  </si>
  <si>
    <t>Mažosios mechanizacijos ir kitų priemonių įsigijimas</t>
  </si>
  <si>
    <t>3.2.24.</t>
  </si>
  <si>
    <t xml:space="preserve">Šildymo sistemos remontas </t>
  </si>
  <si>
    <t>3.2.25.</t>
  </si>
  <si>
    <t>Laboratorijos įrangos (prietaisų) įsigijimas</t>
  </si>
  <si>
    <t>3.2.26.</t>
  </si>
  <si>
    <t>Elektros generatorius</t>
  </si>
  <si>
    <t>3.2.27.</t>
  </si>
  <si>
    <t>Vytauto g. dalies 500 mm skersmens vandentiekio magistralinės linijos rekonstrukcija</t>
  </si>
  <si>
    <t>3.2.28.</t>
  </si>
  <si>
    <t>Būtingės nuotekų valyklos aerotankų maišyklių keitimas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</si>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</sst>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_-* #,##0\ _L_t_-;\-* #,##0\ _L_t_-;_-* &quot;-&quot;??\ _L_t_-;_-@_-"/>
    <numFmt numFmtId="166" formatCode="0.0"/>
    <numFmt numFmtId="167" formatCode="#,##0.00000"/>
    <numFmt numFmtId="168" formatCode="0.00000"/>
    <numFmt numFmtId="169" formatCode="0.0%"/>
    <numFmt numFmtId="170" formatCode="_-* #,##0.00\ _L_t_-;\-* #,##0.00\ _L_t_-;_-* &quot;-&quot;??\ _L_t_-;_-@_-"/>
  </numFmts>
  <fonts count="68" x14ac:knownFonts="1">
    <font>
      <sz val="1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8.5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i/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10"/>
      <name val="Times New Roman"/>
      <family val="1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8"/>
      <color indexed="59"/>
      <name val="Times New Roman"/>
      <family val="1"/>
      <charset val="186"/>
    </font>
    <font>
      <sz val="11"/>
      <color indexed="58"/>
      <name val="Times New Roman"/>
      <family val="1"/>
      <charset val="186"/>
    </font>
    <font>
      <sz val="8"/>
      <color indexed="58"/>
      <name val="Times New Roman"/>
      <family val="1"/>
      <charset val="186"/>
    </font>
    <font>
      <i/>
      <sz val="8"/>
      <color indexed="5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7"/>
      <name val="Times New Roman"/>
      <family val="1"/>
      <charset val="186"/>
    </font>
    <font>
      <i/>
      <sz val="9"/>
      <color indexed="63"/>
      <name val="Times New Roman"/>
      <family val="1"/>
      <charset val="186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0" fontId="51" fillId="0" borderId="0" applyFont="0" applyFill="0" applyBorder="0" applyAlignment="0" applyProtection="0"/>
    <xf numFmtId="0" fontId="28" fillId="0" borderId="0"/>
  </cellStyleXfs>
  <cellXfs count="1150">
    <xf numFmtId="0" fontId="0" fillId="0" borderId="0" xfId="0"/>
    <xf numFmtId="0" fontId="0" fillId="0" borderId="4" xfId="0" applyBorder="1"/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justify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3" fontId="5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4" fontId="4" fillId="2" borderId="10" xfId="0" applyNumberFormat="1" applyFont="1" applyFill="1" applyBorder="1"/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left" vertical="center"/>
      <protection hidden="1"/>
    </xf>
    <xf numFmtId="4" fontId="2" fillId="2" borderId="12" xfId="0" applyNumberFormat="1" applyFont="1" applyFill="1" applyBorder="1"/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left" vertical="center"/>
      <protection hidden="1"/>
    </xf>
    <xf numFmtId="4" fontId="6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left" vertical="center"/>
      <protection hidden="1"/>
    </xf>
    <xf numFmtId="4" fontId="8" fillId="2" borderId="12" xfId="0" applyNumberFormat="1" applyFont="1" applyFill="1" applyBorder="1"/>
    <xf numFmtId="0" fontId="9" fillId="2" borderId="12" xfId="0" applyFont="1" applyFill="1" applyBorder="1" applyAlignment="1" applyProtection="1">
      <alignment horizontal="right" vertical="center"/>
      <protection hidden="1"/>
    </xf>
    <xf numFmtId="0" fontId="9" fillId="2" borderId="13" xfId="0" applyFont="1" applyFill="1" applyBorder="1" applyAlignment="1" applyProtection="1">
      <alignment horizontal="left" vertical="center"/>
      <protection hidden="1"/>
    </xf>
    <xf numFmtId="4" fontId="3" fillId="0" borderId="12" xfId="0" applyNumberFormat="1" applyFont="1" applyFill="1" applyBorder="1" applyProtection="1">
      <protection locked="0"/>
    </xf>
    <xf numFmtId="0" fontId="7" fillId="2" borderId="13" xfId="0" applyFont="1" applyFill="1" applyBorder="1" applyAlignment="1" applyProtection="1">
      <alignment horizontal="left" vertical="center"/>
      <protection hidden="1"/>
    </xf>
    <xf numFmtId="4" fontId="7" fillId="2" borderId="12" xfId="0" applyNumberFormat="1" applyFont="1" applyFill="1" applyBorder="1"/>
    <xf numFmtId="0" fontId="4" fillId="2" borderId="13" xfId="0" applyFont="1" applyFill="1" applyBorder="1" applyAlignment="1" applyProtection="1">
      <alignment horizontal="left" vertical="center"/>
      <protection hidden="1"/>
    </xf>
    <xf numFmtId="4" fontId="4" fillId="2" borderId="12" xfId="0" applyNumberFormat="1" applyFont="1" applyFill="1" applyBorder="1"/>
    <xf numFmtId="4" fontId="6" fillId="2" borderId="12" xfId="0" applyNumberFormat="1" applyFont="1" applyFill="1" applyBorder="1"/>
    <xf numFmtId="0" fontId="10" fillId="2" borderId="12" xfId="0" applyFont="1" applyFill="1" applyBorder="1" applyAlignment="1" applyProtection="1">
      <alignment horizontal="right" vertical="center"/>
      <protection hidden="1"/>
    </xf>
    <xf numFmtId="4" fontId="9" fillId="0" borderId="12" xfId="0" applyNumberFormat="1" applyFont="1" applyFill="1" applyBorder="1" applyProtection="1">
      <protection locked="0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left" vertical="center"/>
      <protection hidden="1"/>
    </xf>
    <xf numFmtId="4" fontId="2" fillId="0" borderId="14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left" vertical="center"/>
      <protection hidden="1"/>
    </xf>
    <xf numFmtId="4" fontId="4" fillId="2" borderId="16" xfId="0" applyNumberFormat="1" applyFont="1" applyFill="1" applyBorder="1"/>
    <xf numFmtId="0" fontId="6" fillId="2" borderId="12" xfId="0" applyFont="1" applyFill="1" applyBorder="1" applyAlignment="1" applyProtection="1">
      <alignment horizontal="right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left" vertical="center"/>
      <protection hidden="1"/>
    </xf>
    <xf numFmtId="4" fontId="6" fillId="0" borderId="14" xfId="0" applyNumberFormat="1" applyFont="1" applyFill="1" applyBorder="1" applyProtection="1">
      <protection locked="0"/>
    </xf>
    <xf numFmtId="0" fontId="11" fillId="2" borderId="17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164" fontId="4" fillId="0" borderId="0" xfId="0" applyNumberFormat="1" applyFont="1" applyBorder="1"/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Protection="1"/>
    <xf numFmtId="0" fontId="11" fillId="2" borderId="18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</xf>
    <xf numFmtId="164" fontId="15" fillId="2" borderId="18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22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" fillId="2" borderId="23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164" fontId="4" fillId="0" borderId="24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2" borderId="12" xfId="0" applyFont="1" applyFill="1" applyBorder="1" applyAlignment="1" applyProtection="1">
      <alignment horizontal="right" vertical="center"/>
    </xf>
    <xf numFmtId="0" fontId="19" fillId="2" borderId="12" xfId="0" applyFont="1" applyFill="1" applyBorder="1" applyAlignment="1" applyProtection="1">
      <alignment horizontal="center" vertical="center"/>
    </xf>
    <xf numFmtId="164" fontId="19" fillId="0" borderId="24" xfId="0" applyNumberFormat="1" applyFont="1" applyFill="1" applyBorder="1" applyAlignment="1" applyProtection="1">
      <alignment horizontal="right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2" fillId="2" borderId="25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1" fontId="2" fillId="2" borderId="23" xfId="0" applyNumberFormat="1" applyFont="1" applyFill="1" applyBorder="1" applyAlignment="1" applyProtection="1">
      <alignment horizontal="center" vertical="center"/>
    </xf>
    <xf numFmtId="166" fontId="2" fillId="2" borderId="12" xfId="0" applyNumberFormat="1" applyFont="1" applyFill="1" applyBorder="1" applyAlignment="1" applyProtection="1">
      <alignment horizontal="center" vertical="center"/>
    </xf>
    <xf numFmtId="1" fontId="2" fillId="2" borderId="24" xfId="0" applyNumberFormat="1" applyFont="1" applyFill="1" applyBorder="1" applyAlignment="1" applyProtection="1">
      <alignment horizontal="center" vertical="center"/>
    </xf>
    <xf numFmtId="16" fontId="2" fillId="2" borderId="23" xfId="0" applyNumberFormat="1" applyFont="1" applyFill="1" applyBorder="1" applyAlignment="1" applyProtection="1">
      <alignment horizontal="center" vertical="center"/>
    </xf>
    <xf numFmtId="1" fontId="2" fillId="2" borderId="24" xfId="0" applyNumberFormat="1" applyFont="1" applyFill="1" applyBorder="1" applyAlignment="1" applyProtection="1">
      <alignment horizontal="right" vertical="center"/>
    </xf>
    <xf numFmtId="0" fontId="19" fillId="2" borderId="23" xfId="0" applyFont="1" applyFill="1" applyBorder="1" applyAlignment="1" applyProtection="1">
      <alignment horizontal="center" vertical="center"/>
    </xf>
    <xf numFmtId="1" fontId="19" fillId="2" borderId="24" xfId="0" applyNumberFormat="1" applyFont="1" applyFill="1" applyBorder="1" applyAlignment="1" applyProtection="1">
      <alignment horizontal="right" vertical="center"/>
    </xf>
    <xf numFmtId="0" fontId="19" fillId="2" borderId="26" xfId="0" applyFont="1" applyFill="1" applyBorder="1" applyAlignment="1" applyProtection="1">
      <alignment horizontal="right" vertical="center"/>
    </xf>
    <xf numFmtId="0" fontId="19" fillId="2" borderId="26" xfId="0" applyFont="1" applyFill="1" applyBorder="1" applyAlignment="1" applyProtection="1">
      <alignment horizontal="center" vertical="center"/>
    </xf>
    <xf numFmtId="1" fontId="19" fillId="2" borderId="27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164" fontId="4" fillId="2" borderId="29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right" vertical="center" wrapText="1"/>
    </xf>
    <xf numFmtId="0" fontId="2" fillId="2" borderId="11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</xf>
    <xf numFmtId="164" fontId="2" fillId="2" borderId="24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</xf>
    <xf numFmtId="0" fontId="19" fillId="2" borderId="12" xfId="0" applyFont="1" applyFill="1" applyBorder="1" applyAlignment="1" applyProtection="1">
      <alignment horizontal="right" vertical="center" wrapText="1"/>
    </xf>
    <xf numFmtId="1" fontId="19" fillId="2" borderId="24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1" fontId="2" fillId="2" borderId="27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/>
    </xf>
    <xf numFmtId="0" fontId="0" fillId="0" borderId="5" xfId="0" applyBorder="1"/>
    <xf numFmtId="0" fontId="4" fillId="2" borderId="19" xfId="0" applyFont="1" applyFill="1" applyBorder="1" applyAlignment="1" applyProtection="1">
      <alignment horizontal="center" vertical="center"/>
    </xf>
    <xf numFmtId="164" fontId="4" fillId="2" borderId="31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</xf>
    <xf numFmtId="1" fontId="2" fillId="2" borderId="12" xfId="0" applyNumberFormat="1" applyFont="1" applyFill="1" applyBorder="1" applyAlignment="1" applyProtection="1">
      <alignment horizontal="right" vertical="center"/>
    </xf>
    <xf numFmtId="1" fontId="2" fillId="2" borderId="12" xfId="0" applyNumberFormat="1" applyFont="1" applyFill="1" applyBorder="1" applyAlignment="1" applyProtection="1">
      <alignment horizontal="center" vertical="center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right" vertical="center"/>
    </xf>
    <xf numFmtId="1" fontId="2" fillId="2" borderId="26" xfId="0" applyNumberFormat="1" applyFont="1" applyFill="1" applyBorder="1" applyAlignment="1" applyProtection="1">
      <alignment horizontal="center" vertical="center"/>
    </xf>
    <xf numFmtId="3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right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0" fontId="19" fillId="2" borderId="23" xfId="0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164" fontId="19" fillId="2" borderId="12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3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</xf>
    <xf numFmtId="3" fontId="2" fillId="2" borderId="25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64" fontId="2" fillId="0" borderId="22" xfId="0" applyNumberFormat="1" applyFont="1" applyFill="1" applyBorder="1" applyAlignment="1" applyProtection="1">
      <alignment horizontal="right" vertical="center"/>
      <protection locked="0"/>
    </xf>
    <xf numFmtId="164" fontId="2" fillId="0" borderId="24" xfId="0" applyNumberFormat="1" applyFont="1" applyFill="1" applyBorder="1" applyAlignment="1" applyProtection="1">
      <alignment horizontal="right" vertical="center"/>
      <protection locked="0"/>
    </xf>
    <xf numFmtId="0" fontId="2" fillId="2" borderId="35" xfId="0" applyFont="1" applyFill="1" applyBorder="1" applyAlignment="1" applyProtection="1">
      <alignment horizontal="right" vertical="center"/>
    </xf>
    <xf numFmtId="164" fontId="2" fillId="0" borderId="36" xfId="0" applyNumberFormat="1" applyFont="1" applyFill="1" applyBorder="1" applyAlignment="1" applyProtection="1">
      <alignment horizontal="right" vertical="center"/>
      <protection locked="0"/>
    </xf>
    <xf numFmtId="0" fontId="2" fillId="2" borderId="39" xfId="0" applyFont="1" applyFill="1" applyBorder="1" applyAlignment="1" applyProtection="1">
      <alignment horizontal="center" vertical="center"/>
    </xf>
    <xf numFmtId="3" fontId="2" fillId="2" borderId="40" xfId="0" applyNumberFormat="1" applyFont="1" applyFill="1" applyBorder="1" applyAlignment="1" applyProtection="1">
      <alignment horizontal="center" vertical="center"/>
    </xf>
    <xf numFmtId="164" fontId="2" fillId="0" borderId="27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1" fillId="2" borderId="28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166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43" xfId="0" applyFont="1" applyFill="1" applyBorder="1" applyAlignment="1" applyProtection="1">
      <alignment horizontal="center" vertical="center"/>
    </xf>
    <xf numFmtId="4" fontId="4" fillId="2" borderId="44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164" fontId="2" fillId="2" borderId="40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45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32" fillId="2" borderId="19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left" vertical="center"/>
    </xf>
    <xf numFmtId="3" fontId="31" fillId="2" borderId="29" xfId="0" applyNumberFormat="1" applyFont="1" applyFill="1" applyBorder="1" applyAlignment="1" applyProtection="1">
      <alignment horizontal="center" vertical="center"/>
    </xf>
    <xf numFmtId="164" fontId="2" fillId="2" borderId="12" xfId="0" applyNumberFormat="1" applyFont="1" applyFill="1" applyBorder="1" applyAlignment="1" applyProtection="1">
      <alignment horizontal="center" vertical="center"/>
    </xf>
    <xf numFmtId="3" fontId="33" fillId="0" borderId="24" xfId="0" applyNumberFormat="1" applyFont="1" applyFill="1" applyBorder="1" applyAlignment="1" applyProtection="1">
      <alignment vertical="center"/>
      <protection locked="0"/>
    </xf>
    <xf numFmtId="3" fontId="33" fillId="2" borderId="24" xfId="0" applyNumberFormat="1" applyFont="1" applyFill="1" applyBorder="1" applyAlignment="1" applyProtection="1">
      <alignment vertical="center"/>
    </xf>
    <xf numFmtId="3" fontId="34" fillId="0" borderId="24" xfId="0" applyNumberFormat="1" applyFont="1" applyFill="1" applyBorder="1" applyAlignment="1" applyProtection="1">
      <alignment vertical="center"/>
      <protection locked="0"/>
    </xf>
    <xf numFmtId="0" fontId="19" fillId="2" borderId="30" xfId="0" applyFont="1" applyFill="1" applyBorder="1" applyAlignment="1" applyProtection="1">
      <alignment horizontal="center" vertical="center"/>
    </xf>
    <xf numFmtId="164" fontId="19" fillId="2" borderId="26" xfId="0" applyNumberFormat="1" applyFont="1" applyFill="1" applyBorder="1" applyAlignment="1" applyProtection="1">
      <alignment horizontal="center" vertical="center"/>
    </xf>
    <xf numFmtId="3" fontId="34" fillId="0" borderId="27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7" fillId="2" borderId="21" xfId="0" applyFont="1" applyFill="1" applyBorder="1" applyAlignment="1" applyProtection="1">
      <alignment horizontal="center" vertical="center"/>
    </xf>
    <xf numFmtId="0" fontId="37" fillId="2" borderId="10" xfId="0" applyFont="1" applyFill="1" applyBorder="1" applyAlignment="1" applyProtection="1">
      <alignment horizontal="center" vertical="center"/>
    </xf>
    <xf numFmtId="3" fontId="37" fillId="0" borderId="2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7" fillId="2" borderId="23" xfId="0" applyFont="1" applyFill="1" applyBorder="1" applyAlignment="1" applyProtection="1">
      <alignment horizontal="center" vertical="center"/>
    </xf>
    <xf numFmtId="0" fontId="37" fillId="2" borderId="12" xfId="0" applyFont="1" applyFill="1" applyBorder="1" applyAlignment="1" applyProtection="1">
      <alignment horizontal="center" vertical="center"/>
    </xf>
    <xf numFmtId="3" fontId="37" fillId="0" borderId="24" xfId="0" applyNumberFormat="1" applyFont="1" applyFill="1" applyBorder="1" applyAlignment="1" applyProtection="1">
      <alignment horizontal="center" vertical="center"/>
      <protection locked="0"/>
    </xf>
    <xf numFmtId="3" fontId="37" fillId="2" borderId="24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9" fillId="2" borderId="23" xfId="0" applyFont="1" applyFill="1" applyBorder="1" applyAlignment="1" applyProtection="1">
      <alignment horizontal="center" vertical="center"/>
    </xf>
    <xf numFmtId="0" fontId="39" fillId="2" borderId="12" xfId="0" applyFont="1" applyFill="1" applyBorder="1" applyAlignment="1" applyProtection="1">
      <alignment horizontal="right" vertical="center"/>
    </xf>
    <xf numFmtId="0" fontId="39" fillId="2" borderId="12" xfId="0" applyFont="1" applyFill="1" applyBorder="1" applyAlignment="1" applyProtection="1">
      <alignment horizontal="center" vertical="center"/>
    </xf>
    <xf numFmtId="3" fontId="39" fillId="0" borderId="24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right" vertical="center"/>
      <protection locked="0"/>
    </xf>
    <xf numFmtId="0" fontId="37" fillId="2" borderId="30" xfId="0" applyFont="1" applyFill="1" applyBorder="1" applyAlignment="1" applyProtection="1">
      <alignment horizontal="center" vertical="center"/>
    </xf>
    <xf numFmtId="0" fontId="37" fillId="2" borderId="26" xfId="0" applyFont="1" applyFill="1" applyBorder="1" applyAlignment="1" applyProtection="1">
      <alignment horizontal="center" vertical="center"/>
    </xf>
    <xf numFmtId="3" fontId="37" fillId="0" borderId="27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/>
    <xf numFmtId="0" fontId="0" fillId="0" borderId="0" xfId="0" applyAlignment="1">
      <alignment horizontal="center"/>
    </xf>
    <xf numFmtId="0" fontId="42" fillId="0" borderId="0" xfId="0" applyFont="1"/>
    <xf numFmtId="0" fontId="2" fillId="0" borderId="0" xfId="0" applyFont="1"/>
    <xf numFmtId="0" fontId="35" fillId="2" borderId="18" xfId="0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</xf>
    <xf numFmtId="4" fontId="4" fillId="2" borderId="13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4" fontId="2" fillId="2" borderId="13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19" fillId="0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24" xfId="0" applyFont="1" applyFill="1" applyBorder="1" applyAlignment="1" applyProtection="1">
      <alignment horizontal="right" vertical="center"/>
    </xf>
    <xf numFmtId="0" fontId="46" fillId="0" borderId="0" xfId="0" applyFont="1" applyFill="1" applyBorder="1" applyAlignment="1" applyProtection="1">
      <alignment horizontal="right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/>
    </xf>
    <xf numFmtId="0" fontId="4" fillId="2" borderId="35" xfId="0" applyFont="1" applyFill="1" applyBorder="1" applyAlignment="1" applyProtection="1">
      <alignment horizontal="center" vertical="center"/>
    </xf>
    <xf numFmtId="4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45" xfId="0" applyNumberFormat="1" applyFont="1" applyFill="1" applyBorder="1" applyAlignment="1" applyProtection="1">
      <alignment horizontal="right" vertical="center"/>
      <protection locked="0"/>
    </xf>
    <xf numFmtId="0" fontId="2" fillId="2" borderId="50" xfId="0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2" fillId="2" borderId="11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4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4" fontId="19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vertical="center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4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11" fillId="2" borderId="53" xfId="0" applyFont="1" applyFill="1" applyBorder="1" applyAlignment="1" applyProtection="1">
      <alignment horizontal="right" vertical="center"/>
    </xf>
    <xf numFmtId="0" fontId="7" fillId="2" borderId="42" xfId="0" applyFont="1" applyFill="1" applyBorder="1" applyAlignment="1" applyProtection="1">
      <alignment horizontal="center" vertical="center"/>
    </xf>
    <xf numFmtId="0" fontId="11" fillId="2" borderId="64" xfId="0" applyFont="1" applyFill="1" applyBorder="1" applyAlignment="1" applyProtection="1">
      <alignment horizontal="left"/>
    </xf>
    <xf numFmtId="0" fontId="15" fillId="2" borderId="26" xfId="0" applyFont="1" applyFill="1" applyBorder="1" applyAlignment="1" applyProtection="1">
      <alignment horizontal="center" vertical="center" wrapText="1"/>
    </xf>
    <xf numFmtId="0" fontId="15" fillId="2" borderId="27" xfId="0" applyFont="1" applyFill="1" applyBorder="1" applyAlignment="1" applyProtection="1">
      <alignment horizontal="center" vertical="center" wrapText="1"/>
    </xf>
    <xf numFmtId="0" fontId="6" fillId="2" borderId="59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5" fillId="2" borderId="65" xfId="0" applyFont="1" applyFill="1" applyBorder="1" applyAlignment="1" applyProtection="1">
      <alignment horizontal="center" vertical="center"/>
    </xf>
    <xf numFmtId="0" fontId="48" fillId="2" borderId="66" xfId="0" applyFont="1" applyFill="1" applyBorder="1" applyAlignment="1" applyProtection="1">
      <alignment horizontal="center" vertical="center"/>
    </xf>
    <xf numFmtId="0" fontId="48" fillId="2" borderId="67" xfId="0" applyFont="1" applyFill="1" applyBorder="1" applyAlignment="1" applyProtection="1">
      <alignment horizontal="left" vertical="center" wrapText="1"/>
    </xf>
    <xf numFmtId="1" fontId="48" fillId="2" borderId="67" xfId="0" applyNumberFormat="1" applyFont="1" applyFill="1" applyBorder="1" applyAlignment="1" applyProtection="1">
      <alignment horizontal="center" vertical="center" wrapText="1"/>
    </xf>
    <xf numFmtId="2" fontId="48" fillId="2" borderId="67" xfId="0" applyNumberFormat="1" applyFont="1" applyFill="1" applyBorder="1" applyAlignment="1" applyProtection="1">
      <alignment horizontal="center" vertical="center"/>
    </xf>
    <xf numFmtId="1" fontId="48" fillId="2" borderId="67" xfId="0" applyNumberFormat="1" applyFont="1" applyFill="1" applyBorder="1" applyAlignment="1" applyProtection="1">
      <alignment horizontal="center" vertical="center"/>
    </xf>
    <xf numFmtId="0" fontId="48" fillId="2" borderId="67" xfId="0" applyFont="1" applyFill="1" applyBorder="1" applyAlignment="1" applyProtection="1">
      <alignment horizontal="center" vertical="center"/>
    </xf>
    <xf numFmtId="0" fontId="48" fillId="2" borderId="67" xfId="0" applyFont="1" applyFill="1" applyBorder="1" applyAlignment="1" applyProtection="1">
      <alignment horizontal="center" vertical="center" wrapText="1"/>
    </xf>
    <xf numFmtId="0" fontId="48" fillId="2" borderId="68" xfId="0" applyFont="1" applyFill="1" applyBorder="1" applyAlignment="1" applyProtection="1">
      <alignment horizontal="center" vertical="center" wrapText="1"/>
    </xf>
    <xf numFmtId="2" fontId="48" fillId="2" borderId="6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</xf>
    <xf numFmtId="1" fontId="48" fillId="2" borderId="10" xfId="0" applyNumberFormat="1" applyFont="1" applyFill="1" applyBorder="1" applyAlignment="1" applyProtection="1">
      <alignment horizontal="center" vertical="center" wrapText="1"/>
    </xf>
    <xf numFmtId="2" fontId="48" fillId="2" borderId="10" xfId="0" applyNumberFormat="1" applyFont="1" applyFill="1" applyBorder="1" applyAlignment="1" applyProtection="1">
      <alignment horizontal="center" vertical="center"/>
    </xf>
    <xf numFmtId="0" fontId="48" fillId="2" borderId="10" xfId="0" applyFont="1" applyFill="1" applyBorder="1" applyAlignment="1" applyProtection="1">
      <alignment horizontal="center" vertical="center" wrapText="1"/>
    </xf>
    <xf numFmtId="2" fontId="48" fillId="2" borderId="10" xfId="0" applyNumberFormat="1" applyFont="1" applyFill="1" applyBorder="1" applyAlignment="1" applyProtection="1">
      <alignment horizontal="center" vertical="center" wrapText="1"/>
    </xf>
    <xf numFmtId="2" fontId="48" fillId="2" borderId="22" xfId="0" applyNumberFormat="1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2" borderId="12" xfId="0" applyNumberFormat="1" applyFont="1" applyFill="1" applyBorder="1" applyAlignment="1" applyProtection="1">
      <alignment horizontal="center" vertical="center"/>
    </xf>
    <xf numFmtId="4" fontId="6" fillId="2" borderId="12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25" xfId="0" applyNumberFormat="1" applyFont="1" applyFill="1" applyBorder="1" applyAlignment="1" applyProtection="1">
      <alignment horizontal="center" vertical="center"/>
    </xf>
    <xf numFmtId="1" fontId="2" fillId="2" borderId="61" xfId="0" applyNumberFormat="1" applyFont="1" applyFill="1" applyBorder="1" applyAlignment="1" applyProtection="1">
      <alignment horizontal="center" vertical="center"/>
    </xf>
    <xf numFmtId="4" fontId="5" fillId="0" borderId="61" xfId="0" applyNumberFormat="1" applyFont="1" applyFill="1" applyBorder="1" applyAlignment="1" applyProtection="1">
      <alignment horizontal="center" vertical="center"/>
      <protection locked="0"/>
    </xf>
    <xf numFmtId="4" fontId="2" fillId="2" borderId="61" xfId="0" applyNumberFormat="1" applyFont="1" applyFill="1" applyBorder="1" applyAlignment="1" applyProtection="1">
      <alignment horizontal="center" vertical="center"/>
    </xf>
    <xf numFmtId="4" fontId="6" fillId="2" borderId="61" xfId="0" applyNumberFormat="1" applyFont="1" applyFill="1" applyBorder="1" applyAlignment="1" applyProtection="1">
      <alignment horizontal="center" vertical="center" wrapText="1"/>
    </xf>
    <xf numFmtId="4" fontId="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70" xfId="0" applyNumberFormat="1" applyFont="1" applyFill="1" applyBorder="1" applyAlignment="1" applyProtection="1">
      <alignment horizontal="center" vertical="center"/>
    </xf>
    <xf numFmtId="4" fontId="5" fillId="0" borderId="70" xfId="0" applyNumberFormat="1" applyFont="1" applyFill="1" applyBorder="1" applyAlignment="1" applyProtection="1">
      <alignment horizontal="center" vertical="center"/>
      <protection locked="0"/>
    </xf>
    <xf numFmtId="4" fontId="2" fillId="2" borderId="70" xfId="0" applyNumberFormat="1" applyFont="1" applyFill="1" applyBorder="1" applyAlignment="1" applyProtection="1">
      <alignment horizontal="center" vertical="center"/>
    </xf>
    <xf numFmtId="4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vertical="center"/>
    </xf>
    <xf numFmtId="1" fontId="2" fillId="2" borderId="71" xfId="0" applyNumberFormat="1" applyFont="1" applyFill="1" applyBorder="1" applyAlignment="1" applyProtection="1">
      <alignment horizontal="center" vertical="center"/>
    </xf>
    <xf numFmtId="4" fontId="5" fillId="0" borderId="71" xfId="0" applyNumberFormat="1" applyFont="1" applyFill="1" applyBorder="1" applyAlignment="1" applyProtection="1">
      <alignment horizontal="center" vertical="center"/>
      <protection locked="0"/>
    </xf>
    <xf numFmtId="4" fontId="2" fillId="2" borderId="71" xfId="0" applyNumberFormat="1" applyFont="1" applyFill="1" applyBorder="1" applyAlignment="1" applyProtection="1">
      <alignment horizontal="center" vertical="center"/>
    </xf>
    <xf numFmtId="4" fontId="6" fillId="2" borderId="71" xfId="0" applyNumberFormat="1" applyFont="1" applyFill="1" applyBorder="1" applyAlignment="1" applyProtection="1">
      <alignment horizontal="center" vertical="center" wrapText="1"/>
    </xf>
    <xf numFmtId="4" fontId="6" fillId="0" borderId="7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 wrapText="1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2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2" fontId="3" fillId="2" borderId="22" xfId="0" applyNumberFormat="1" applyFont="1" applyFill="1" applyBorder="1" applyAlignment="1" applyProtection="1">
      <alignment horizontal="center" vertical="center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2" fillId="2" borderId="71" xfId="0" applyFont="1" applyFill="1" applyBorder="1" applyAlignment="1" applyProtection="1">
      <alignment horizontal="center" vertical="center"/>
    </xf>
    <xf numFmtId="0" fontId="6" fillId="0" borderId="7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48" fillId="2" borderId="72" xfId="0" applyFont="1" applyFill="1" applyBorder="1" applyAlignment="1" applyProtection="1">
      <alignment horizontal="center" vertical="center"/>
    </xf>
    <xf numFmtId="0" fontId="48" fillId="2" borderId="50" xfId="0" applyFont="1" applyFill="1" applyBorder="1" applyAlignment="1" applyProtection="1">
      <alignment vertical="center"/>
    </xf>
    <xf numFmtId="1" fontId="48" fillId="2" borderId="50" xfId="0" applyNumberFormat="1" applyFont="1" applyFill="1" applyBorder="1" applyAlignment="1" applyProtection="1">
      <alignment horizontal="center" vertical="center"/>
    </xf>
    <xf numFmtId="4" fontId="48" fillId="0" borderId="50" xfId="0" applyNumberFormat="1" applyFont="1" applyFill="1" applyBorder="1" applyAlignment="1" applyProtection="1">
      <alignment horizontal="center" vertical="center"/>
      <protection locked="0"/>
    </xf>
    <xf numFmtId="0" fontId="48" fillId="2" borderId="50" xfId="0" applyFont="1" applyFill="1" applyBorder="1" applyAlignment="1" applyProtection="1">
      <alignment horizontal="center" vertical="center"/>
    </xf>
    <xf numFmtId="0" fontId="48" fillId="2" borderId="50" xfId="0" applyFont="1" applyFill="1" applyBorder="1" applyAlignment="1" applyProtection="1">
      <alignment horizontal="center" vertical="center" wrapText="1"/>
    </xf>
    <xf numFmtId="4" fontId="48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48" fillId="2" borderId="50" xfId="0" applyNumberFormat="1" applyFont="1" applyFill="1" applyBorder="1" applyAlignment="1" applyProtection="1">
      <alignment horizontal="center" vertical="center"/>
    </xf>
    <xf numFmtId="2" fontId="48" fillId="2" borderId="73" xfId="0" applyNumberFormat="1" applyFont="1" applyFill="1" applyBorder="1" applyAlignment="1" applyProtection="1">
      <alignment horizontal="center" vertical="center"/>
    </xf>
    <xf numFmtId="0" fontId="15" fillId="2" borderId="61" xfId="0" applyFont="1" applyFill="1" applyBorder="1" applyAlignment="1" applyProtection="1">
      <alignment horizontal="center" vertical="center" wrapText="1"/>
    </xf>
    <xf numFmtId="0" fontId="15" fillId="2" borderId="44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4" xfId="0" applyNumberFormat="1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9" fillId="2" borderId="24" xfId="0" applyNumberFormat="1" applyFont="1" applyFill="1" applyBorder="1" applyAlignment="1" applyProtection="1">
      <alignment vertical="justify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2" fontId="16" fillId="2" borderId="14" xfId="0" applyNumberFormat="1" applyFont="1" applyFill="1" applyBorder="1" applyAlignment="1" applyProtection="1">
      <alignment vertical="center"/>
    </xf>
    <xf numFmtId="1" fontId="16" fillId="0" borderId="14" xfId="0" applyNumberFormat="1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vertical="center"/>
      <protection locked="0"/>
    </xf>
    <xf numFmtId="3" fontId="16" fillId="0" borderId="14" xfId="0" applyNumberFormat="1" applyFont="1" applyFill="1" applyBorder="1" applyAlignment="1" applyProtection="1">
      <alignment vertical="justify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horizontal="center" vertical="center"/>
    </xf>
    <xf numFmtId="2" fontId="16" fillId="2" borderId="22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vertical="justify"/>
    </xf>
    <xf numFmtId="0" fontId="48" fillId="2" borderId="76" xfId="0" applyFont="1" applyFill="1" applyBorder="1" applyAlignment="1" applyProtection="1">
      <alignment horizontal="center" vertical="center"/>
    </xf>
    <xf numFmtId="0" fontId="48" fillId="2" borderId="16" xfId="0" applyFont="1" applyFill="1" applyBorder="1" applyAlignment="1" applyProtection="1">
      <alignment vertical="center"/>
    </xf>
    <xf numFmtId="1" fontId="48" fillId="2" borderId="16" xfId="0" applyNumberFormat="1" applyFont="1" applyFill="1" applyBorder="1" applyAlignment="1" applyProtection="1">
      <alignment horizontal="center" vertical="center"/>
    </xf>
    <xf numFmtId="4" fontId="48" fillId="0" borderId="16" xfId="0" applyNumberFormat="1" applyFont="1" applyFill="1" applyBorder="1" applyAlignment="1" applyProtection="1">
      <alignment horizontal="center" vertical="center"/>
      <protection locked="0"/>
    </xf>
    <xf numFmtId="0" fontId="48" fillId="2" borderId="16" xfId="0" applyFont="1" applyFill="1" applyBorder="1" applyAlignment="1" applyProtection="1">
      <alignment horizontal="center" vertical="center"/>
    </xf>
    <xf numFmtId="0" fontId="48" fillId="2" borderId="16" xfId="0" applyFont="1" applyFill="1" applyBorder="1" applyAlignment="1" applyProtection="1">
      <alignment horizontal="center" vertical="center" wrapText="1"/>
    </xf>
    <xf numFmtId="3" fontId="48" fillId="2" borderId="16" xfId="0" applyNumberFormat="1" applyFont="1" applyFill="1" applyBorder="1" applyAlignment="1" applyProtection="1">
      <alignment horizontal="center" vertical="center"/>
    </xf>
    <xf numFmtId="4" fontId="4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8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8" fillId="2" borderId="77" xfId="0" applyNumberFormat="1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1" fontId="2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2" fillId="2" borderId="10" xfId="0" applyNumberFormat="1" applyFont="1" applyFill="1" applyBorder="1" applyAlignment="1" applyProtection="1">
      <alignment vertical="center"/>
    </xf>
    <xf numFmtId="2" fontId="15" fillId="2" borderId="24" xfId="0" applyNumberFormat="1" applyFont="1" applyFill="1" applyBorder="1" applyAlignment="1" applyProtection="1">
      <alignment horizontal="right" vertical="center" wrapText="1"/>
    </xf>
    <xf numFmtId="1" fontId="2" fillId="2" borderId="14" xfId="0" applyNumberFormat="1" applyFont="1" applyFill="1" applyBorder="1" applyAlignment="1" applyProtection="1">
      <alignment vertical="center"/>
    </xf>
    <xf numFmtId="3" fontId="2" fillId="2" borderId="14" xfId="0" applyNumberFormat="1" applyFont="1" applyFill="1" applyBorder="1" applyAlignment="1" applyProtection="1">
      <alignment vertical="center"/>
    </xf>
    <xf numFmtId="1" fontId="2" fillId="2" borderId="10" xfId="0" applyNumberFormat="1" applyFont="1" applyFill="1" applyBorder="1" applyAlignment="1" applyProtection="1">
      <alignment horizontal="center" vertical="center"/>
    </xf>
    <xf numFmtId="0" fontId="48" fillId="2" borderId="50" xfId="0" applyFont="1" applyFill="1" applyBorder="1" applyAlignment="1" applyProtection="1">
      <alignment horizontal="left" vertical="center" wrapText="1"/>
    </xf>
    <xf numFmtId="2" fontId="48" fillId="2" borderId="16" xfId="0" applyNumberFormat="1" applyFont="1" applyFill="1" applyBorder="1" applyAlignment="1" applyProtection="1">
      <alignment horizontal="center" vertical="center"/>
    </xf>
    <xf numFmtId="0" fontId="48" fillId="2" borderId="59" xfId="0" applyFont="1" applyFill="1" applyBorder="1" applyAlignment="1" applyProtection="1">
      <alignment horizontal="center" vertical="center"/>
    </xf>
    <xf numFmtId="1" fontId="48" fillId="2" borderId="42" xfId="0" applyNumberFormat="1" applyFont="1" applyFill="1" applyBorder="1" applyAlignment="1" applyProtection="1">
      <alignment horizontal="center" vertical="center"/>
    </xf>
    <xf numFmtId="2" fontId="48" fillId="2" borderId="42" xfId="0" applyNumberFormat="1" applyFont="1" applyFill="1" applyBorder="1" applyAlignment="1" applyProtection="1">
      <alignment horizontal="center" vertical="center"/>
    </xf>
    <xf numFmtId="0" fontId="48" fillId="2" borderId="42" xfId="0" applyFont="1" applyFill="1" applyBorder="1" applyAlignment="1" applyProtection="1">
      <alignment horizontal="center" vertical="center"/>
    </xf>
    <xf numFmtId="0" fontId="48" fillId="2" borderId="41" xfId="0" applyFont="1" applyFill="1" applyBorder="1" applyAlignment="1" applyProtection="1">
      <alignment horizontal="center" vertical="center" wrapText="1"/>
    </xf>
    <xf numFmtId="2" fontId="48" fillId="2" borderId="81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4" xfId="0" applyNumberFormat="1" applyFont="1" applyFill="1" applyBorder="1" applyAlignment="1" applyProtection="1">
      <alignment vertical="justify"/>
    </xf>
    <xf numFmtId="4" fontId="3" fillId="2" borderId="12" xfId="0" applyNumberFormat="1" applyFont="1" applyFill="1" applyBorder="1" applyAlignment="1" applyProtection="1">
      <alignment horizontal="right" vertical="center"/>
    </xf>
    <xf numFmtId="1" fontId="3" fillId="2" borderId="14" xfId="0" applyNumberFormat="1" applyFont="1" applyFill="1" applyBorder="1" applyAlignment="1" applyProtection="1">
      <alignment horizontal="center" vertical="center"/>
    </xf>
    <xf numFmtId="4" fontId="16" fillId="2" borderId="14" xfId="0" applyNumberFormat="1" applyFont="1" applyFill="1" applyBorder="1" applyAlignment="1" applyProtection="1">
      <alignment vertical="center"/>
    </xf>
    <xf numFmtId="4" fontId="16" fillId="2" borderId="14" xfId="0" applyNumberFormat="1" applyFont="1" applyFill="1" applyBorder="1" applyAlignment="1" applyProtection="1">
      <alignment vertical="justify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49" xfId="0" applyNumberFormat="1" applyFont="1" applyFill="1" applyBorder="1" applyAlignment="1" applyProtection="1">
      <alignment vertical="justify"/>
    </xf>
    <xf numFmtId="1" fontId="3" fillId="2" borderId="10" xfId="0" applyNumberFormat="1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right" vertical="center"/>
    </xf>
    <xf numFmtId="0" fontId="7" fillId="2" borderId="30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1" fontId="3" fillId="2" borderId="26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horizontal="center" vertical="center"/>
    </xf>
    <xf numFmtId="2" fontId="3" fillId="2" borderId="26" xfId="0" applyNumberFormat="1" applyFont="1" applyFill="1" applyBorder="1" applyAlignment="1" applyProtection="1">
      <alignment horizontal="right" vertical="center"/>
    </xf>
    <xf numFmtId="4" fontId="16" fillId="2" borderId="26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4" fontId="16" fillId="2" borderId="27" xfId="0" applyNumberFormat="1" applyFont="1" applyFill="1" applyBorder="1" applyAlignment="1" applyProtection="1">
      <alignment vertical="justify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9" fillId="2" borderId="49" xfId="0" applyNumberFormat="1" applyFont="1" applyFill="1" applyBorder="1" applyAlignment="1" applyProtection="1">
      <alignment vertical="justify"/>
    </xf>
    <xf numFmtId="4" fontId="2" fillId="2" borderId="10" xfId="0" applyNumberFormat="1" applyFont="1" applyFill="1" applyBorder="1" applyAlignment="1" applyProtection="1">
      <alignment horizontal="center" vertical="center"/>
    </xf>
    <xf numFmtId="0" fontId="11" fillId="2" borderId="62" xfId="0" applyFont="1" applyFill="1" applyBorder="1" applyAlignment="1" applyProtection="1">
      <alignment vertical="center"/>
    </xf>
    <xf numFmtId="2" fontId="15" fillId="2" borderId="49" xfId="0" applyNumberFormat="1" applyFont="1" applyFill="1" applyBorder="1" applyAlignment="1" applyProtection="1">
      <alignment horizontal="right" vertical="center" wrapText="1"/>
    </xf>
    <xf numFmtId="2" fontId="48" fillId="2" borderId="65" xfId="0" applyNumberFormat="1" applyFont="1" applyFill="1" applyBorder="1" applyAlignment="1" applyProtection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 wrapText="1"/>
    </xf>
    <xf numFmtId="4" fontId="2" fillId="2" borderId="29" xfId="0" applyNumberFormat="1" applyFont="1" applyFill="1" applyBorder="1" applyAlignment="1" applyProtection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/>
      <protection locked="0"/>
    </xf>
    <xf numFmtId="4" fontId="2" fillId="2" borderId="24" xfId="0" applyNumberFormat="1" applyFont="1" applyFill="1" applyBorder="1" applyAlignment="1" applyProtection="1">
      <alignment horizontal="center"/>
    </xf>
    <xf numFmtId="4" fontId="19" fillId="0" borderId="24" xfId="0" applyNumberFormat="1" applyFont="1" applyFill="1" applyBorder="1" applyProtection="1">
      <protection locked="0"/>
    </xf>
    <xf numFmtId="4" fontId="2" fillId="0" borderId="24" xfId="0" applyNumberFormat="1" applyFont="1" applyFill="1" applyBorder="1" applyProtection="1">
      <protection locked="0"/>
    </xf>
    <xf numFmtId="4" fontId="2" fillId="0" borderId="24" xfId="0" applyNumberFormat="1" applyFont="1" applyFill="1" applyBorder="1" applyAlignment="1" applyProtection="1">
      <alignment horizontal="left"/>
      <protection locked="0"/>
    </xf>
    <xf numFmtId="4" fontId="4" fillId="2" borderId="24" xfId="0" applyNumberFormat="1" applyFont="1" applyFill="1" applyBorder="1" applyAlignment="1" applyProtection="1">
      <alignment horizontal="center"/>
    </xf>
    <xf numFmtId="4" fontId="4" fillId="0" borderId="24" xfId="0" applyNumberFormat="1" applyFont="1" applyFill="1" applyBorder="1" applyAlignment="1" applyProtection="1">
      <alignment horizontal="center"/>
      <protection locked="0"/>
    </xf>
    <xf numFmtId="0" fontId="4" fillId="2" borderId="35" xfId="0" applyFont="1" applyFill="1" applyBorder="1" applyAlignment="1" applyProtection="1">
      <alignment horizontal="center" vertical="center" wrapText="1"/>
    </xf>
    <xf numFmtId="4" fontId="4" fillId="0" borderId="36" xfId="0" applyNumberFormat="1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 vertical="center" wrapText="1"/>
    </xf>
    <xf numFmtId="4" fontId="2" fillId="0" borderId="27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5" fillId="2" borderId="26" xfId="0" applyFont="1" applyFill="1" applyBorder="1" applyAlignment="1" applyProtection="1">
      <alignment horizontal="center" vertical="center" wrapText="1"/>
    </xf>
    <xf numFmtId="3" fontId="5" fillId="2" borderId="26" xfId="0" applyNumberFormat="1" applyFont="1" applyFill="1" applyBorder="1" applyAlignment="1" applyProtection="1">
      <alignment horizontal="center" vertical="center" wrapText="1"/>
    </xf>
    <xf numFmtId="3" fontId="6" fillId="2" borderId="2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5" fillId="2" borderId="21" xfId="0" applyFont="1" applyFill="1" applyBorder="1" applyAlignment="1" applyProtection="1">
      <alignment horizontal="center" vertical="center"/>
    </xf>
    <xf numFmtId="3" fontId="5" fillId="2" borderId="22" xfId="0" applyNumberFormat="1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4" fontId="11" fillId="2" borderId="24" xfId="0" applyNumberFormat="1" applyFont="1" applyFill="1" applyBorder="1" applyAlignment="1" applyProtection="1">
      <alignment horizontal="center" vertical="center"/>
    </xf>
    <xf numFmtId="4" fontId="11" fillId="2" borderId="23" xfId="0" applyNumberFormat="1" applyFont="1" applyFill="1" applyBorder="1" applyAlignment="1" applyProtection="1">
      <alignment horizontal="center" vertical="center"/>
    </xf>
    <xf numFmtId="4" fontId="11" fillId="2" borderId="70" xfId="0" applyNumberFormat="1" applyFont="1" applyFill="1" applyBorder="1" applyAlignment="1" applyProtection="1">
      <alignment horizontal="center" vertical="center"/>
    </xf>
    <xf numFmtId="4" fontId="11" fillId="2" borderId="25" xfId="0" applyNumberFormat="1" applyFont="1" applyFill="1" applyBorder="1" applyAlignment="1" applyProtection="1">
      <alignment horizontal="center" vertical="center"/>
    </xf>
    <xf numFmtId="0" fontId="15" fillId="2" borderId="8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4" fontId="7" fillId="0" borderId="24" xfId="0" applyNumberFormat="1" applyFont="1" applyFill="1" applyBorder="1" applyAlignment="1" applyProtection="1">
      <alignment horizontal="center" vertical="center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vertical="justify"/>
    </xf>
    <xf numFmtId="0" fontId="2" fillId="2" borderId="13" xfId="0" applyFont="1" applyFill="1" applyBorder="1" applyAlignment="1" applyProtection="1">
      <alignment horizontal="left" vertical="center" wrapText="1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24" xfId="0" applyNumberFormat="1" applyFont="1" applyFill="1" applyBorder="1" applyAlignment="1" applyProtection="1">
      <alignment horizontal="center" vertical="center"/>
      <protection locked="0"/>
    </xf>
    <xf numFmtId="4" fontId="3" fillId="0" borderId="23" xfId="0" applyNumberFormat="1" applyFont="1" applyFill="1" applyBorder="1" applyAlignment="1" applyProtection="1">
      <alignment horizontal="center" vertical="center"/>
      <protection locked="0"/>
    </xf>
    <xf numFmtId="4" fontId="7" fillId="2" borderId="24" xfId="0" applyNumberFormat="1" applyFont="1" applyFill="1" applyBorder="1" applyAlignment="1" applyProtection="1">
      <alignment horizontal="center" vertical="center"/>
    </xf>
    <xf numFmtId="4" fontId="7" fillId="2" borderId="23" xfId="0" applyNumberFormat="1" applyFont="1" applyFill="1" applyBorder="1" applyAlignment="1" applyProtection="1">
      <alignment horizontal="center" vertical="center"/>
    </xf>
    <xf numFmtId="4" fontId="7" fillId="2" borderId="70" xfId="0" applyNumberFormat="1" applyFont="1" applyFill="1" applyBorder="1" applyAlignment="1" applyProtection="1">
      <alignment horizontal="center" vertical="center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23" xfId="0" applyNumberFormat="1" applyFont="1" applyFill="1" applyBorder="1" applyAlignment="1" applyProtection="1">
      <alignment horizontal="center" vertical="center"/>
      <protection locked="0"/>
    </xf>
    <xf numFmtId="4" fontId="2" fillId="2" borderId="24" xfId="0" applyNumberFormat="1" applyFont="1" applyFill="1" applyBorder="1" applyAlignment="1" applyProtection="1">
      <alignment horizontal="center" vertical="center"/>
    </xf>
    <xf numFmtId="4" fontId="2" fillId="2" borderId="23" xfId="0" applyNumberFormat="1" applyFont="1" applyFill="1" applyBorder="1" applyAlignment="1" applyProtection="1">
      <alignment horizontal="center" vertical="center"/>
    </xf>
    <xf numFmtId="4" fontId="2" fillId="2" borderId="25" xfId="0" applyNumberFormat="1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vertical="center"/>
    </xf>
    <xf numFmtId="0" fontId="3" fillId="2" borderId="83" xfId="0" applyFont="1" applyFill="1" applyBorder="1" applyAlignment="1" applyProtection="1">
      <alignment vertical="justify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justify"/>
      <protection locked="0"/>
    </xf>
    <xf numFmtId="0" fontId="2" fillId="0" borderId="24" xfId="0" applyFont="1" applyFill="1" applyBorder="1" applyAlignment="1" applyProtection="1">
      <alignment vertical="justify"/>
      <protection locked="0"/>
    </xf>
    <xf numFmtId="0" fontId="2" fillId="0" borderId="23" xfId="0" applyFont="1" applyFill="1" applyBorder="1" applyAlignment="1" applyProtection="1">
      <alignment vertical="justify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justify"/>
      <protection locked="0"/>
    </xf>
    <xf numFmtId="0" fontId="2" fillId="0" borderId="36" xfId="0" applyFont="1" applyFill="1" applyBorder="1" applyAlignment="1" applyProtection="1">
      <alignment vertical="justify"/>
      <protection locked="0"/>
    </xf>
    <xf numFmtId="0" fontId="2" fillId="0" borderId="34" xfId="0" applyFont="1" applyFill="1" applyBorder="1" applyAlignment="1" applyProtection="1">
      <alignment vertical="justify"/>
      <protection locked="0"/>
    </xf>
    <xf numFmtId="0" fontId="3" fillId="2" borderId="83" xfId="0" applyFont="1" applyFill="1" applyBorder="1" applyAlignment="1" applyProtection="1">
      <alignment horizontal="center" vertical="center"/>
    </xf>
    <xf numFmtId="0" fontId="2" fillId="0" borderId="87" xfId="0" applyFont="1" applyFill="1" applyBorder="1" applyAlignment="1" applyProtection="1">
      <alignment vertical="justify"/>
      <protection locked="0"/>
    </xf>
    <xf numFmtId="0" fontId="2" fillId="0" borderId="70" xfId="0" applyFont="1" applyFill="1" applyBorder="1" applyAlignment="1" applyProtection="1">
      <alignment vertical="justify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vertical="center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justify"/>
      <protection locked="0"/>
    </xf>
    <xf numFmtId="0" fontId="2" fillId="0" borderId="27" xfId="0" applyFont="1" applyFill="1" applyBorder="1" applyAlignment="1" applyProtection="1">
      <alignment vertical="justify"/>
      <protection locked="0"/>
    </xf>
    <xf numFmtId="0" fontId="2" fillId="0" borderId="88" xfId="0" applyFont="1" applyFill="1" applyBorder="1" applyAlignment="1" applyProtection="1">
      <alignment vertical="justify"/>
      <protection locked="0"/>
    </xf>
    <xf numFmtId="0" fontId="3" fillId="2" borderId="85" xfId="0" applyFont="1" applyFill="1" applyBorder="1" applyAlignment="1" applyProtection="1">
      <alignment vertical="justify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justify"/>
    </xf>
    <xf numFmtId="0" fontId="3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justify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</xf>
    <xf numFmtId="4" fontId="11" fillId="2" borderId="22" xfId="0" applyNumberFormat="1" applyFont="1" applyFill="1" applyBorder="1" applyAlignment="1" applyProtection="1">
      <alignment horizontal="center" vertical="center"/>
    </xf>
    <xf numFmtId="4" fontId="11" fillId="2" borderId="62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4" fontId="7" fillId="2" borderId="21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1" xfId="0" applyNumberFormat="1" applyFont="1" applyFill="1" applyBorder="1" applyAlignment="1" applyProtection="1">
      <alignment vertical="center"/>
      <protection locked="0"/>
    </xf>
    <xf numFmtId="4" fontId="7" fillId="0" borderId="21" xfId="0" applyNumberFormat="1" applyFont="1" applyFill="1" applyBorder="1" applyAlignment="1" applyProtection="1">
      <alignment vertical="center"/>
      <protection locked="0"/>
    </xf>
    <xf numFmtId="4" fontId="7" fillId="0" borderId="22" xfId="0" applyNumberFormat="1" applyFont="1" applyFill="1" applyBorder="1" applyAlignment="1" applyProtection="1">
      <alignment vertical="center"/>
      <protection locked="0"/>
    </xf>
    <xf numFmtId="4" fontId="7" fillId="2" borderId="12" xfId="0" applyNumberFormat="1" applyFont="1" applyFill="1" applyBorder="1" applyAlignment="1" applyProtection="1">
      <alignment vertical="center"/>
    </xf>
    <xf numFmtId="4" fontId="7" fillId="2" borderId="13" xfId="0" applyNumberFormat="1" applyFont="1" applyFill="1" applyBorder="1" applyAlignment="1" applyProtection="1">
      <alignment vertical="center"/>
    </xf>
    <xf numFmtId="4" fontId="7" fillId="2" borderId="23" xfId="0" applyNumberFormat="1" applyFont="1" applyFill="1" applyBorder="1" applyAlignment="1" applyProtection="1">
      <alignment vertical="center"/>
    </xf>
    <xf numFmtId="4" fontId="7" fillId="2" borderId="24" xfId="0" applyNumberFormat="1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horizontal="center"/>
    </xf>
    <xf numFmtId="4" fontId="2" fillId="2" borderId="70" xfId="0" applyNumberFormat="1" applyFont="1" applyFill="1" applyBorder="1" applyAlignment="1" applyProtection="1">
      <alignment vertical="center"/>
    </xf>
    <xf numFmtId="4" fontId="2" fillId="2" borderId="38" xfId="0" applyNumberFormat="1" applyFont="1" applyFill="1" applyBorder="1" applyAlignment="1" applyProtection="1">
      <alignment vertical="center"/>
    </xf>
    <xf numFmtId="4" fontId="2" fillId="2" borderId="23" xfId="0" applyNumberFormat="1" applyFont="1" applyFill="1" applyBorder="1" applyAlignment="1" applyProtection="1">
      <alignment vertical="center"/>
    </xf>
    <xf numFmtId="4" fontId="2" fillId="2" borderId="25" xfId="0" applyNumberFormat="1" applyFont="1" applyFill="1" applyBorder="1" applyAlignment="1" applyProtection="1">
      <alignment vertical="center"/>
    </xf>
    <xf numFmtId="4" fontId="2" fillId="2" borderId="12" xfId="0" applyNumberFormat="1" applyFont="1" applyFill="1" applyBorder="1" applyAlignment="1" applyProtection="1">
      <alignment vertical="center"/>
    </xf>
    <xf numFmtId="4" fontId="2" fillId="2" borderId="24" xfId="0" applyNumberFormat="1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 wrapText="1"/>
    </xf>
    <xf numFmtId="0" fontId="2" fillId="2" borderId="35" xfId="0" applyFont="1" applyFill="1" applyBorder="1" applyAlignment="1" applyProtection="1">
      <alignment vertical="center" wrapText="1"/>
    </xf>
    <xf numFmtId="4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left" vertical="center" wrapText="1"/>
    </xf>
    <xf numFmtId="1" fontId="7" fillId="2" borderId="30" xfId="0" applyNumberFormat="1" applyFont="1" applyFill="1" applyBorder="1" applyAlignment="1" applyProtection="1">
      <alignment horizontal="center" vertical="center"/>
    </xf>
    <xf numFmtId="1" fontId="2" fillId="0" borderId="26" xfId="0" applyNumberFormat="1" applyFont="1" applyFill="1" applyBorder="1" applyAlignment="1" applyProtection="1">
      <alignment vertical="center"/>
      <protection locked="0"/>
    </xf>
    <xf numFmtId="1" fontId="2" fillId="0" borderId="51" xfId="0" applyNumberFormat="1" applyFont="1" applyFill="1" applyBorder="1" applyAlignment="1" applyProtection="1">
      <alignment vertical="center"/>
      <protection locked="0"/>
    </xf>
    <xf numFmtId="1" fontId="2" fillId="0" borderId="30" xfId="0" applyNumberFormat="1" applyFont="1" applyFill="1" applyBorder="1" applyAlignment="1" applyProtection="1">
      <alignment vertical="center"/>
      <protection locked="0"/>
    </xf>
    <xf numFmtId="1" fontId="2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1" fillId="0" borderId="0" xfId="0" applyFont="1" applyProtection="1"/>
    <xf numFmtId="0" fontId="28" fillId="0" borderId="0" xfId="0" applyFont="1" applyProtection="1"/>
    <xf numFmtId="0" fontId="28" fillId="0" borderId="0" xfId="0" applyFont="1"/>
    <xf numFmtId="0" fontId="32" fillId="2" borderId="19" xfId="0" applyFont="1" applyFill="1" applyBorder="1" applyAlignment="1" applyProtection="1">
      <alignment horizontal="center" vertical="center" wrapText="1"/>
    </xf>
    <xf numFmtId="3" fontId="4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28" fillId="0" borderId="0" xfId="0" applyFont="1" applyAlignment="1">
      <alignment wrapText="1"/>
    </xf>
    <xf numFmtId="0" fontId="52" fillId="2" borderId="10" xfId="0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164" fontId="3" fillId="2" borderId="24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4" fontId="4" fillId="2" borderId="51" xfId="0" applyNumberFormat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 wrapText="1"/>
    </xf>
    <xf numFmtId="0" fontId="53" fillId="2" borderId="90" xfId="0" applyFont="1" applyFill="1" applyBorder="1" applyAlignment="1" applyProtection="1">
      <alignment horizontal="center" vertical="center"/>
    </xf>
    <xf numFmtId="0" fontId="53" fillId="2" borderId="89" xfId="0" applyFont="1" applyFill="1" applyBorder="1" applyAlignment="1" applyProtection="1">
      <alignment horizontal="center" vertical="center" wrapText="1"/>
    </xf>
    <xf numFmtId="4" fontId="53" fillId="2" borderId="89" xfId="0" applyNumberFormat="1" applyFont="1" applyFill="1" applyBorder="1" applyAlignment="1" applyProtection="1">
      <alignment horizontal="center" vertical="center"/>
    </xf>
    <xf numFmtId="0" fontId="53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right" vertical="center" wrapText="1"/>
    </xf>
    <xf numFmtId="4" fontId="2" fillId="0" borderId="32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right" wrapText="1"/>
    </xf>
    <xf numFmtId="0" fontId="19" fillId="2" borderId="12" xfId="0" applyFont="1" applyFill="1" applyBorder="1" applyAlignment="1" applyProtection="1">
      <alignment horizontal="right" wrapText="1"/>
    </xf>
    <xf numFmtId="0" fontId="19" fillId="2" borderId="10" xfId="0" applyFont="1" applyFill="1" applyBorder="1" applyAlignment="1" applyProtection="1">
      <alignment horizontal="right" wrapText="1"/>
    </xf>
    <xf numFmtId="4" fontId="2" fillId="0" borderId="11" xfId="0" applyNumberFormat="1" applyFont="1" applyFill="1" applyBorder="1" applyAlignment="1" applyProtection="1">
      <alignment horizontal="right" vertical="center"/>
      <protection locked="0"/>
    </xf>
    <xf numFmtId="4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2" borderId="26" xfId="0" applyFont="1" applyFill="1" applyBorder="1" applyAlignment="1" applyProtection="1">
      <alignment horizontal="right" wrapText="1"/>
    </xf>
    <xf numFmtId="4" fontId="2" fillId="0" borderId="26" xfId="0" applyNumberFormat="1" applyFont="1" applyFill="1" applyBorder="1" applyAlignment="1" applyProtection="1">
      <alignment horizontal="right" vertical="center"/>
      <protection locked="0"/>
    </xf>
    <xf numFmtId="0" fontId="2" fillId="2" borderId="63" xfId="0" applyFont="1" applyFill="1" applyBorder="1" applyAlignment="1" applyProtection="1">
      <alignment horizontal="center" vertical="center"/>
    </xf>
    <xf numFmtId="0" fontId="2" fillId="2" borderId="64" xfId="0" applyFont="1" applyFill="1" applyBorder="1" applyAlignment="1" applyProtection="1">
      <alignment horizontal="right" wrapText="1"/>
    </xf>
    <xf numFmtId="4" fontId="2" fillId="0" borderId="64" xfId="0" applyNumberFormat="1" applyFont="1" applyFill="1" applyBorder="1" applyAlignment="1" applyProtection="1">
      <alignment horizontal="right" vertical="center"/>
      <protection locked="0"/>
    </xf>
    <xf numFmtId="0" fontId="3" fillId="2" borderId="84" xfId="0" applyFont="1" applyFill="1" applyBorder="1" applyAlignment="1" applyProtection="1">
      <alignment horizontal="center" vertical="center"/>
    </xf>
    <xf numFmtId="0" fontId="53" fillId="2" borderId="8" xfId="0" applyFont="1" applyFill="1" applyBorder="1" applyAlignment="1" applyProtection="1">
      <alignment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15" fillId="2" borderId="29" xfId="0" applyFont="1" applyFill="1" applyBorder="1" applyAlignment="1" applyProtection="1">
      <alignment horizontal="center" vertical="center"/>
    </xf>
    <xf numFmtId="4" fontId="2" fillId="2" borderId="13" xfId="0" applyNumberFormat="1" applyFont="1" applyFill="1" applyBorder="1" applyAlignment="1" applyProtection="1">
      <alignment horizontal="right" vertical="center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2" fillId="0" borderId="26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2" fillId="0" borderId="51" xfId="0" applyNumberFormat="1" applyFont="1" applyFill="1" applyBorder="1" applyAlignment="1" applyProtection="1">
      <alignment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4" fillId="2" borderId="34" xfId="0" applyFont="1" applyFill="1" applyBorder="1" applyAlignment="1" applyProtection="1">
      <alignment horizontal="center" vertical="center"/>
    </xf>
    <xf numFmtId="0" fontId="19" fillId="2" borderId="35" xfId="0" applyFont="1" applyFill="1" applyBorder="1" applyAlignment="1" applyProtection="1">
      <alignment horizontal="right" vertical="center" wrapText="1"/>
    </xf>
    <xf numFmtId="4" fontId="2" fillId="0" borderId="35" xfId="0" applyNumberFormat="1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horizontal="right" vertical="center" wrapText="1"/>
    </xf>
    <xf numFmtId="0" fontId="2" fillId="2" borderId="10" xfId="0" applyFont="1" applyFill="1" applyBorder="1" applyAlignment="1" applyProtection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4" fillId="2" borderId="53" xfId="0" applyFont="1" applyFill="1" applyBorder="1" applyAlignment="1" applyProtection="1">
      <alignment horizontal="center" vertical="center" wrapText="1"/>
    </xf>
    <xf numFmtId="0" fontId="2" fillId="2" borderId="91" xfId="0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9" fillId="2" borderId="13" xfId="0" applyFont="1" applyFill="1" applyBorder="1" applyAlignment="1" applyProtection="1">
      <alignment horizontal="right" vertical="center" wrapText="1"/>
    </xf>
    <xf numFmtId="0" fontId="19" fillId="2" borderId="26" xfId="0" applyFont="1" applyFill="1" applyBorder="1" applyAlignment="1" applyProtection="1">
      <alignment horizontal="right" vertical="center" wrapText="1"/>
    </xf>
    <xf numFmtId="4" fontId="19" fillId="0" borderId="51" xfId="0" applyNumberFormat="1" applyFont="1" applyFill="1" applyBorder="1" applyAlignment="1" applyProtection="1">
      <alignment horizontal="right" vertical="center"/>
      <protection locked="0"/>
    </xf>
    <xf numFmtId="4" fontId="2" fillId="0" borderId="51" xfId="0" applyNumberFormat="1" applyFont="1" applyFill="1" applyBorder="1" applyAlignment="1" applyProtection="1">
      <alignment horizontal="right" vertical="center"/>
      <protection locked="0"/>
    </xf>
    <xf numFmtId="0" fontId="53" fillId="2" borderId="89" xfId="0" applyFont="1" applyFill="1" applyBorder="1" applyAlignment="1" applyProtection="1">
      <alignment horizontal="right" vertical="center" wrapText="1"/>
    </xf>
    <xf numFmtId="0" fontId="53" fillId="2" borderId="8" xfId="0" applyFont="1" applyFill="1" applyBorder="1" applyAlignment="1" applyProtection="1">
      <alignment horizontal="center" vertical="center" wrapText="1"/>
    </xf>
    <xf numFmtId="0" fontId="55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center"/>
    </xf>
    <xf numFmtId="0" fontId="55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7" fillId="2" borderId="43" xfId="0" applyFont="1" applyFill="1" applyBorder="1"/>
    <xf numFmtId="3" fontId="57" fillId="0" borderId="98" xfId="0" applyNumberFormat="1" applyFont="1" applyFill="1" applyBorder="1" applyAlignment="1" applyProtection="1">
      <alignment horizontal="center"/>
      <protection locked="0"/>
    </xf>
    <xf numFmtId="3" fontId="57" fillId="0" borderId="61" xfId="0" applyNumberFormat="1" applyFont="1" applyFill="1" applyBorder="1" applyAlignment="1" applyProtection="1">
      <alignment horizontal="center"/>
      <protection locked="0"/>
    </xf>
    <xf numFmtId="3" fontId="57" fillId="0" borderId="10" xfId="0" applyNumberFormat="1" applyFont="1" applyFill="1" applyBorder="1" applyAlignment="1" applyProtection="1">
      <alignment horizontal="center"/>
      <protection locked="0"/>
    </xf>
    <xf numFmtId="3" fontId="57" fillId="0" borderId="11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Protection="1">
      <protection locked="0"/>
    </xf>
    <xf numFmtId="3" fontId="2" fillId="0" borderId="28" xfId="0" applyNumberFormat="1" applyFont="1" applyFill="1" applyBorder="1" applyProtection="1">
      <protection locked="0"/>
    </xf>
    <xf numFmtId="3" fontId="2" fillId="0" borderId="29" xfId="0" applyNumberFormat="1" applyFont="1" applyFill="1" applyBorder="1" applyProtection="1">
      <protection locked="0"/>
    </xf>
    <xf numFmtId="0" fontId="57" fillId="2" borderId="37" xfId="0" applyFont="1" applyFill="1" applyBorder="1"/>
    <xf numFmtId="3" fontId="57" fillId="0" borderId="86" xfId="0" applyNumberFormat="1" applyFont="1" applyFill="1" applyBorder="1" applyAlignment="1" applyProtection="1">
      <alignment horizontal="center"/>
      <protection locked="0"/>
    </xf>
    <xf numFmtId="3" fontId="57" fillId="0" borderId="60" xfId="0" applyNumberFormat="1" applyFont="1" applyFill="1" applyBorder="1" applyAlignment="1" applyProtection="1">
      <alignment horizontal="center"/>
      <protection locked="0"/>
    </xf>
    <xf numFmtId="3" fontId="57" fillId="0" borderId="35" xfId="0" applyNumberFormat="1" applyFont="1" applyFill="1" applyBorder="1" applyAlignment="1" applyProtection="1">
      <alignment horizontal="center"/>
      <protection locked="0"/>
    </xf>
    <xf numFmtId="3" fontId="57" fillId="0" borderId="42" xfId="0" applyNumberFormat="1" applyFont="1" applyFill="1" applyBorder="1" applyAlignment="1" applyProtection="1">
      <alignment horizontal="center"/>
      <protection locked="0"/>
    </xf>
    <xf numFmtId="3" fontId="57" fillId="0" borderId="45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Protection="1">
      <protection locked="0"/>
    </xf>
    <xf numFmtId="3" fontId="2" fillId="0" borderId="34" xfId="0" applyNumberFormat="1" applyFont="1" applyFill="1" applyBorder="1" applyProtection="1">
      <protection locked="0"/>
    </xf>
    <xf numFmtId="3" fontId="2" fillId="0" borderId="36" xfId="0" applyNumberFormat="1" applyFont="1" applyFill="1" applyBorder="1" applyProtection="1">
      <protection locked="0"/>
    </xf>
    <xf numFmtId="0" fontId="53" fillId="2" borderId="6" xfId="0" applyFont="1" applyFill="1" applyBorder="1" applyAlignment="1">
      <alignment horizontal="right"/>
    </xf>
    <xf numFmtId="3" fontId="57" fillId="2" borderId="18" xfId="0" applyNumberFormat="1" applyFont="1" applyFill="1" applyBorder="1"/>
    <xf numFmtId="3" fontId="57" fillId="2" borderId="90" xfId="0" applyNumberFormat="1" applyFont="1" applyFill="1" applyBorder="1"/>
    <xf numFmtId="3" fontId="57" fillId="2" borderId="89" xfId="0" applyNumberFormat="1" applyFont="1" applyFill="1" applyBorder="1"/>
    <xf numFmtId="3" fontId="57" fillId="2" borderId="20" xfId="0" applyNumberFormat="1" applyFont="1" applyFill="1" applyBorder="1"/>
    <xf numFmtId="3" fontId="57" fillId="2" borderId="8" xfId="0" applyNumberFormat="1" applyFont="1" applyFill="1" applyBorder="1"/>
    <xf numFmtId="3" fontId="57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hidden="1"/>
    </xf>
    <xf numFmtId="0" fontId="11" fillId="2" borderId="90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/>
    </xf>
    <xf numFmtId="167" fontId="4" fillId="2" borderId="11" xfId="0" applyNumberFormat="1" applyFont="1" applyFill="1" applyBorder="1" applyAlignment="1" applyProtection="1">
      <alignment horizontal="right" vertical="center"/>
    </xf>
    <xf numFmtId="0" fontId="58" fillId="2" borderId="10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/>
    </xf>
    <xf numFmtId="167" fontId="2" fillId="0" borderId="13" xfId="0" applyNumberFormat="1" applyFont="1" applyFill="1" applyBorder="1" applyProtection="1">
      <protection locked="0"/>
    </xf>
    <xf numFmtId="0" fontId="58" fillId="2" borderId="12" xfId="0" applyFont="1" applyFill="1" applyBorder="1" applyAlignment="1" applyProtection="1">
      <alignment horizontal="center" vertical="center"/>
    </xf>
    <xf numFmtId="167" fontId="2" fillId="0" borderId="13" xfId="0" applyNumberFormat="1" applyFont="1" applyFill="1" applyBorder="1" applyAlignment="1" applyProtection="1">
      <alignment vertical="center"/>
      <protection locked="0"/>
    </xf>
    <xf numFmtId="167" fontId="2" fillId="2" borderId="13" xfId="0" applyNumberFormat="1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left" vertical="center"/>
    </xf>
    <xf numFmtId="167" fontId="6" fillId="0" borderId="13" xfId="0" applyNumberFormat="1" applyFont="1" applyFill="1" applyBorder="1" applyProtection="1">
      <protection locked="0"/>
    </xf>
    <xf numFmtId="0" fontId="58" fillId="2" borderId="12" xfId="0" applyFont="1" applyFill="1" applyBorder="1" applyAlignment="1" applyProtection="1">
      <alignment vertical="center"/>
    </xf>
    <xf numFmtId="167" fontId="6" fillId="2" borderId="13" xfId="0" applyNumberFormat="1" applyFont="1" applyFill="1" applyBorder="1" applyProtection="1"/>
    <xf numFmtId="167" fontId="5" fillId="0" borderId="13" xfId="0" applyNumberFormat="1" applyFont="1" applyFill="1" applyBorder="1" applyProtection="1">
      <protection locked="0"/>
    </xf>
    <xf numFmtId="0" fontId="19" fillId="2" borderId="13" xfId="0" applyFont="1" applyFill="1" applyBorder="1" applyAlignment="1" applyProtection="1">
      <alignment horizontal="left" vertical="center" wrapText="1"/>
    </xf>
    <xf numFmtId="0" fontId="19" fillId="2" borderId="12" xfId="0" applyFont="1" applyFill="1" applyBorder="1" applyAlignment="1" applyProtection="1">
      <alignment horizontal="center"/>
    </xf>
    <xf numFmtId="0" fontId="19" fillId="2" borderId="13" xfId="0" applyFont="1" applyFill="1" applyBorder="1" applyAlignment="1" applyProtection="1">
      <alignment horizontal="left" vertical="center"/>
    </xf>
    <xf numFmtId="4" fontId="4" fillId="2" borderId="13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Protection="1">
      <protection locked="0"/>
    </xf>
    <xf numFmtId="4" fontId="2" fillId="2" borderId="13" xfId="0" applyNumberFormat="1" applyFont="1" applyFill="1" applyBorder="1" applyProtection="1"/>
    <xf numFmtId="4" fontId="6" fillId="0" borderId="13" xfId="0" applyNumberFormat="1" applyFont="1" applyFill="1" applyBorder="1" applyProtection="1">
      <protection locked="0"/>
    </xf>
    <xf numFmtId="0" fontId="58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left" vertic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0" fontId="59" fillId="2" borderId="13" xfId="0" applyFont="1" applyFill="1" applyBorder="1" applyAlignment="1" applyProtection="1">
      <alignment horizontal="left" vertical="center"/>
    </xf>
    <xf numFmtId="4" fontId="4" fillId="2" borderId="13" xfId="0" applyNumberFormat="1" applyFont="1" applyFill="1" applyBorder="1" applyAlignment="1" applyProtection="1">
      <alignment vertical="center"/>
    </xf>
    <xf numFmtId="4" fontId="2" fillId="2" borderId="13" xfId="0" applyNumberFormat="1" applyFont="1" applyFill="1" applyBorder="1" applyAlignment="1" applyProtection="1">
      <alignment vertical="center"/>
    </xf>
    <xf numFmtId="4" fontId="7" fillId="0" borderId="13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0" fontId="6" fillId="2" borderId="45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9" fontId="11" fillId="2" borderId="13" xfId="0" applyNumberFormat="1" applyFont="1" applyFill="1" applyBorder="1" applyAlignment="1" applyProtection="1">
      <alignment horizontal="left" vertical="center"/>
    </xf>
    <xf numFmtId="49" fontId="6" fillId="2" borderId="13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3" fillId="2" borderId="13" xfId="0" applyNumberFormat="1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Protection="1">
      <protection locked="0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9" fontId="2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2" fontId="57" fillId="0" borderId="0" xfId="0" applyNumberFormat="1" applyFont="1" applyBorder="1" applyAlignment="1">
      <alignment wrapText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/>
    <xf numFmtId="0" fontId="2" fillId="0" borderId="0" xfId="0" applyFont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3" fontId="5" fillId="2" borderId="26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3" fontId="5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1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3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left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4" fontId="4" fillId="2" borderId="22" xfId="0" applyNumberFormat="1" applyFont="1" applyFill="1" applyBorder="1" applyAlignment="1" applyProtection="1">
      <alignment horizontal="center" vertical="center"/>
    </xf>
    <xf numFmtId="4" fontId="4" fillId="2" borderId="21" xfId="0" applyNumberFormat="1" applyFont="1" applyFill="1" applyBorder="1" applyAlignment="1" applyProtection="1">
      <alignment horizontal="center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left" vertical="center" wrapText="1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4" fontId="4" fillId="2" borderId="2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4" fontId="4" fillId="2" borderId="38" xfId="0" applyNumberFormat="1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vertical="justify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3" fontId="4" fillId="2" borderId="24" xfId="0" applyNumberFormat="1" applyFont="1" applyFill="1" applyBorder="1" applyAlignment="1" applyProtection="1">
      <alignment horizontal="center" vertical="center"/>
    </xf>
    <xf numFmtId="3" fontId="4" fillId="2" borderId="23" xfId="0" applyNumberFormat="1" applyFont="1" applyFill="1" applyBorder="1" applyAlignment="1" applyProtection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vertical="center"/>
    </xf>
    <xf numFmtId="3" fontId="2" fillId="2" borderId="13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4" fontId="4" fillId="2" borderId="23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justify"/>
      <protection hidden="1"/>
    </xf>
    <xf numFmtId="0" fontId="4" fillId="2" borderId="34" xfId="0" applyFont="1" applyFill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168" fontId="4" fillId="2" borderId="24" xfId="0" applyNumberFormat="1" applyFont="1" applyFill="1" applyBorder="1" applyAlignment="1" applyProtection="1">
      <alignment horizontal="center" vertical="center"/>
    </xf>
    <xf numFmtId="168" fontId="4" fillId="0" borderId="23" xfId="0" applyNumberFormat="1" applyFont="1" applyFill="1" applyBorder="1" applyAlignment="1" applyProtection="1">
      <alignment vertical="center"/>
      <protection locked="0"/>
    </xf>
    <xf numFmtId="168" fontId="2" fillId="0" borderId="12" xfId="0" applyNumberFormat="1" applyFont="1" applyFill="1" applyBorder="1" applyAlignment="1" applyProtection="1">
      <alignment horizontal="right" vertical="center"/>
      <protection locked="0"/>
    </xf>
    <xf numFmtId="168" fontId="2" fillId="0" borderId="12" xfId="0" applyNumberFormat="1" applyFont="1" applyFill="1" applyBorder="1" applyAlignment="1" applyProtection="1">
      <alignment horizontal="right" vertical="justify"/>
      <protection locked="0"/>
    </xf>
    <xf numFmtId="168" fontId="2" fillId="0" borderId="13" xfId="0" applyNumberFormat="1" applyFont="1" applyFill="1" applyBorder="1" applyAlignment="1" applyProtection="1">
      <alignment horizontal="right" vertical="justify"/>
      <protection locked="0"/>
    </xf>
    <xf numFmtId="168" fontId="4" fillId="0" borderId="23" xfId="0" applyNumberFormat="1" applyFont="1" applyFill="1" applyBorder="1" applyAlignment="1" applyProtection="1">
      <alignment vertical="justify"/>
      <protection locked="0"/>
    </xf>
    <xf numFmtId="168" fontId="4" fillId="0" borderId="12" xfId="0" applyNumberFormat="1" applyFont="1" applyFill="1" applyBorder="1" applyAlignment="1" applyProtection="1">
      <alignment vertical="justify"/>
      <protection locked="0"/>
    </xf>
    <xf numFmtId="0" fontId="4" fillId="2" borderId="35" xfId="0" applyFont="1" applyFill="1" applyBorder="1" applyAlignment="1" applyProtection="1">
      <alignment vertical="center" wrapText="1"/>
      <protection hidden="1"/>
    </xf>
    <xf numFmtId="4" fontId="2" fillId="0" borderId="35" xfId="0" applyNumberFormat="1" applyFont="1" applyFill="1" applyBorder="1" applyAlignment="1" applyProtection="1">
      <alignment horizontal="right" vertical="center"/>
      <protection locked="0"/>
    </xf>
    <xf numFmtId="167" fontId="2" fillId="0" borderId="35" xfId="0" applyNumberFormat="1" applyFont="1" applyFill="1" applyBorder="1" applyAlignment="1" applyProtection="1">
      <alignment horizontal="center" vertical="justify"/>
      <protection locked="0"/>
    </xf>
    <xf numFmtId="167" fontId="2" fillId="0" borderId="35" xfId="0" applyNumberFormat="1" applyFont="1" applyFill="1" applyBorder="1" applyAlignment="1" applyProtection="1">
      <alignment horizontal="right" vertical="justify"/>
      <protection locked="0"/>
    </xf>
    <xf numFmtId="4" fontId="2" fillId="0" borderId="35" xfId="0" applyNumberFormat="1" applyFont="1" applyFill="1" applyBorder="1" applyAlignment="1" applyProtection="1">
      <alignment horizontal="right" vertical="justify"/>
      <protection locked="0"/>
    </xf>
    <xf numFmtId="167" fontId="2" fillId="0" borderId="45" xfId="0" applyNumberFormat="1" applyFont="1" applyFill="1" applyBorder="1" applyAlignment="1" applyProtection="1">
      <alignment horizontal="right" vertical="justify"/>
      <protection locked="0"/>
    </xf>
    <xf numFmtId="4" fontId="4" fillId="0" borderId="34" xfId="0" applyNumberFormat="1" applyFont="1" applyFill="1" applyBorder="1" applyAlignment="1" applyProtection="1">
      <alignment vertical="justify"/>
      <protection locked="0"/>
    </xf>
    <xf numFmtId="4" fontId="4" fillId="0" borderId="35" xfId="0" applyNumberFormat="1" applyFont="1" applyFill="1" applyBorder="1" applyAlignment="1" applyProtection="1">
      <alignment vertical="justify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vertical="center"/>
      <protection hidden="1"/>
    </xf>
    <xf numFmtId="0" fontId="2" fillId="2" borderId="97" xfId="0" applyFont="1" applyFill="1" applyBorder="1" applyAlignment="1" applyProtection="1">
      <alignment horizontal="center" vertical="center" wrapText="1"/>
      <protection hidden="1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0" xfId="0" applyNumberFormat="1" applyFont="1" applyFill="1" applyBorder="1" applyAlignment="1" applyProtection="1">
      <alignment horizontal="center" vertical="center"/>
    </xf>
    <xf numFmtId="4" fontId="4" fillId="2" borderId="26" xfId="0" applyNumberFormat="1" applyFont="1" applyFill="1" applyBorder="1" applyAlignment="1" applyProtection="1">
      <alignment horizontal="center" vertical="center"/>
    </xf>
    <xf numFmtId="49" fontId="3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justify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0" fontId="4" fillId="2" borderId="57" xfId="0" applyFont="1" applyFill="1" applyBorder="1" applyAlignment="1" applyProtection="1">
      <alignment horizontal="center" vertical="center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Border="1" applyAlignment="1" applyProtection="1">
      <alignment horizontal="right" vertical="center"/>
      <protection locked="0"/>
    </xf>
    <xf numFmtId="0" fontId="19" fillId="2" borderId="13" xfId="0" applyFont="1" applyFill="1" applyBorder="1" applyAlignment="1" applyProtection="1">
      <alignment horizontal="right" vertical="center"/>
    </xf>
    <xf numFmtId="4" fontId="16" fillId="0" borderId="24" xfId="0" applyNumberFormat="1" applyFont="1" applyFill="1" applyBorder="1" applyAlignment="1" applyProtection="1">
      <alignment horizontal="center" vertical="center"/>
      <protection locked="0"/>
    </xf>
    <xf numFmtId="4" fontId="16" fillId="0" borderId="27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62" fillId="0" borderId="0" xfId="0" applyFont="1"/>
    <xf numFmtId="0" fontId="2" fillId="0" borderId="0" xfId="0" applyFont="1" applyProtection="1"/>
    <xf numFmtId="0" fontId="53" fillId="0" borderId="19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wrapText="1"/>
    </xf>
    <xf numFmtId="0" fontId="4" fillId="2" borderId="99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3" fillId="2" borderId="20" xfId="0" applyFont="1" applyFill="1" applyBorder="1" applyAlignment="1" applyProtection="1">
      <alignment horizontal="center" vertical="center" wrapText="1"/>
    </xf>
    <xf numFmtId="0" fontId="53" fillId="2" borderId="6" xfId="0" applyFont="1" applyFill="1" applyBorder="1" applyAlignment="1" applyProtection="1">
      <alignment horizontal="center" vertical="center" wrapText="1"/>
    </xf>
    <xf numFmtId="0" fontId="53" fillId="2" borderId="18" xfId="0" applyFont="1" applyFill="1" applyBorder="1" applyAlignment="1" applyProtection="1">
      <alignment horizontal="center" vertical="center" wrapText="1"/>
    </xf>
    <xf numFmtId="0" fontId="4" fillId="2" borderId="101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vertical="center"/>
    </xf>
    <xf numFmtId="4" fontId="4" fillId="2" borderId="98" xfId="0" applyNumberFormat="1" applyFont="1" applyFill="1" applyBorder="1" applyAlignment="1" applyProtection="1">
      <alignment horizontal="center"/>
    </xf>
    <xf numFmtId="4" fontId="4" fillId="2" borderId="61" xfId="0" applyNumberFormat="1" applyFont="1" applyFill="1" applyBorder="1" applyAlignment="1" applyProtection="1">
      <alignment horizontal="center"/>
    </xf>
    <xf numFmtId="4" fontId="4" fillId="2" borderId="62" xfId="0" applyNumberFormat="1" applyFont="1" applyFill="1" applyBorder="1" applyAlignment="1" applyProtection="1">
      <alignment horizontal="center"/>
    </xf>
    <xf numFmtId="4" fontId="4" fillId="2" borderId="10" xfId="0" applyNumberFormat="1" applyFont="1" applyFill="1" applyBorder="1" applyAlignment="1" applyProtection="1">
      <alignment horizontal="center"/>
    </xf>
    <xf numFmtId="164" fontId="3" fillId="2" borderId="32" xfId="0" applyNumberFormat="1" applyFont="1" applyFill="1" applyBorder="1" applyAlignment="1" applyProtection="1">
      <alignment horizontal="center"/>
    </xf>
    <xf numFmtId="169" fontId="63" fillId="2" borderId="28" xfId="0" applyNumberFormat="1" applyFont="1" applyFill="1" applyBorder="1" applyAlignment="1" applyProtection="1">
      <alignment horizontal="center"/>
    </xf>
    <xf numFmtId="164" fontId="3" fillId="2" borderId="29" xfId="0" applyNumberFormat="1" applyFont="1" applyFill="1" applyBorder="1" applyAlignment="1" applyProtection="1">
      <alignment horizontal="center"/>
    </xf>
    <xf numFmtId="0" fontId="3" fillId="2" borderId="86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vertical="center"/>
    </xf>
    <xf numFmtId="4" fontId="3" fillId="0" borderId="86" xfId="0" applyNumberFormat="1" applyFont="1" applyFill="1" applyBorder="1" applyAlignment="1" applyProtection="1">
      <alignment horizontal="center" vertical="center"/>
      <protection locked="0"/>
    </xf>
    <xf numFmtId="4" fontId="3" fillId="2" borderId="70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4" fontId="3" fillId="2" borderId="12" xfId="0" applyNumberFormat="1" applyFont="1" applyFill="1" applyBorder="1" applyAlignment="1" applyProtection="1">
      <alignment horizontal="center" vertical="center"/>
    </xf>
    <xf numFmtId="4" fontId="3" fillId="2" borderId="86" xfId="0" applyNumberFormat="1" applyFont="1" applyFill="1" applyBorder="1" applyAlignment="1" applyProtection="1">
      <alignment horizontal="center" vertical="center"/>
    </xf>
    <xf numFmtId="4" fontId="3" fillId="2" borderId="61" xfId="0" applyNumberFormat="1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169" fontId="64" fillId="2" borderId="23" xfId="0" applyNumberFormat="1" applyFont="1" applyFill="1" applyBorder="1" applyAlignment="1" applyProtection="1">
      <alignment horizontal="center"/>
    </xf>
    <xf numFmtId="164" fontId="3" fillId="2" borderId="24" xfId="0" applyNumberFormat="1" applyFont="1" applyFill="1" applyBorder="1" applyAlignment="1" applyProtection="1">
      <alignment horizontal="center"/>
    </xf>
    <xf numFmtId="0" fontId="3" fillId="2" borderId="103" xfId="0" applyFont="1" applyFill="1" applyBorder="1" applyAlignment="1" applyProtection="1">
      <alignment horizontal="center" vertical="center"/>
    </xf>
    <xf numFmtId="0" fontId="7" fillId="2" borderId="83" xfId="0" applyFont="1" applyFill="1" applyBorder="1" applyAlignment="1" applyProtection="1">
      <alignment vertical="center"/>
    </xf>
    <xf numFmtId="4" fontId="3" fillId="2" borderId="38" xfId="0" applyNumberFormat="1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vertical="center"/>
      <protection locked="0"/>
    </xf>
    <xf numFmtId="4" fontId="3" fillId="2" borderId="86" xfId="0" applyNumberFormat="1" applyFont="1" applyFill="1" applyBorder="1" applyAlignment="1" applyProtection="1">
      <alignment horizontal="right" vertical="center"/>
    </xf>
    <xf numFmtId="4" fontId="3" fillId="2" borderId="61" xfId="0" applyNumberFormat="1" applyFont="1" applyFill="1" applyBorder="1" applyAlignment="1" applyProtection="1"/>
    <xf numFmtId="169" fontId="65" fillId="2" borderId="23" xfId="0" applyNumberFormat="1" applyFont="1" applyFill="1" applyBorder="1" applyAlignment="1" applyProtection="1">
      <alignment horizontal="right"/>
    </xf>
    <xf numFmtId="0" fontId="3" fillId="0" borderId="83" xfId="0" applyFont="1" applyFill="1" applyBorder="1" applyAlignment="1" applyProtection="1">
      <alignment vertical="center"/>
      <protection locked="0"/>
    </xf>
    <xf numFmtId="4" fontId="3" fillId="0" borderId="86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4" fontId="3" fillId="0" borderId="86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4" fontId="3" fillId="2" borderId="103" xfId="0" applyNumberFormat="1" applyFont="1" applyFill="1" applyBorder="1" applyAlignment="1" applyProtection="1">
      <alignment horizontal="center" vertical="center"/>
    </xf>
    <xf numFmtId="4" fontId="3" fillId="2" borderId="87" xfId="0" applyNumberFormat="1" applyFont="1" applyFill="1" applyBorder="1" applyAlignment="1" applyProtection="1">
      <alignment horizontal="center" vertical="center"/>
    </xf>
    <xf numFmtId="4" fontId="3" fillId="2" borderId="82" xfId="0" applyNumberFormat="1" applyFont="1" applyFill="1" applyBorder="1" applyAlignment="1" applyProtection="1">
      <alignment horizontal="center" vertical="center"/>
    </xf>
    <xf numFmtId="4" fontId="3" fillId="2" borderId="35" xfId="0" applyNumberFormat="1" applyFont="1" applyFill="1" applyBorder="1" applyAlignment="1" applyProtection="1">
      <alignment horizontal="center" vertical="center"/>
    </xf>
    <xf numFmtId="164" fontId="3" fillId="2" borderId="45" xfId="0" applyNumberFormat="1" applyFont="1" applyFill="1" applyBorder="1" applyAlignment="1" applyProtection="1">
      <alignment horizontal="center"/>
    </xf>
    <xf numFmtId="164" fontId="3" fillId="2" borderId="36" xfId="0" applyNumberFormat="1" applyFont="1" applyFill="1" applyBorder="1" applyAlignment="1" applyProtection="1">
      <alignment horizontal="center"/>
    </xf>
    <xf numFmtId="0" fontId="7" fillId="2" borderId="83" xfId="2" applyFont="1" applyFill="1" applyBorder="1" applyAlignment="1" applyProtection="1">
      <alignment vertical="center" wrapText="1"/>
    </xf>
    <xf numFmtId="4" fontId="3" fillId="2" borderId="103" xfId="0" applyNumberFormat="1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vertical="center"/>
      <protection locked="0"/>
    </xf>
    <xf numFmtId="4" fontId="3" fillId="0" borderId="103" xfId="0" applyNumberFormat="1" applyFont="1" applyFill="1" applyBorder="1" applyAlignment="1" applyProtection="1">
      <alignment horizontal="center" vertical="center"/>
      <protection locked="0"/>
    </xf>
    <xf numFmtId="4" fontId="3" fillId="2" borderId="88" xfId="0" applyNumberFormat="1" applyFont="1" applyFill="1" applyBorder="1" applyAlignment="1" applyProtection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 locked="0"/>
    </xf>
    <xf numFmtId="4" fontId="3" fillId="2" borderId="26" xfId="0" applyNumberFormat="1" applyFont="1" applyFill="1" applyBorder="1" applyAlignment="1" applyProtection="1">
      <alignment horizontal="center" vertical="center"/>
    </xf>
    <xf numFmtId="4" fontId="3" fillId="0" borderId="51" xfId="0" applyNumberFormat="1" applyFont="1" applyFill="1" applyBorder="1" applyAlignment="1" applyProtection="1">
      <alignment horizontal="center" vertical="center"/>
      <protection locked="0"/>
    </xf>
    <xf numFmtId="169" fontId="65" fillId="2" borderId="30" xfId="0" applyNumberFormat="1" applyFont="1" applyFill="1" applyBorder="1" applyAlignment="1" applyProtection="1">
      <alignment horizontal="right"/>
    </xf>
    <xf numFmtId="164" fontId="3" fillId="2" borderId="27" xfId="0" applyNumberFormat="1" applyFont="1" applyFill="1" applyBorder="1" applyAlignment="1" applyProtection="1">
      <alignment horizontal="center"/>
    </xf>
    <xf numFmtId="0" fontId="15" fillId="2" borderId="18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vertical="center"/>
    </xf>
    <xf numFmtId="4" fontId="15" fillId="2" borderId="18" xfId="0" applyNumberFormat="1" applyFont="1" applyFill="1" applyBorder="1" applyAlignment="1" applyProtection="1">
      <alignment horizontal="center" vertical="center"/>
    </xf>
    <xf numFmtId="4" fontId="3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2" fillId="2" borderId="18" xfId="0" applyNumberFormat="1" applyFont="1" applyFill="1" applyBorder="1" applyAlignment="1" applyProtection="1">
      <alignment horizontal="center"/>
    </xf>
    <xf numFmtId="4" fontId="3" fillId="2" borderId="8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/>
    </xf>
    <xf numFmtId="4" fontId="3" fillId="2" borderId="18" xfId="0" applyNumberFormat="1" applyFont="1" applyFill="1" applyBorder="1" applyAlignment="1" applyProtection="1">
      <alignment horizontal="center" vertical="center"/>
    </xf>
    <xf numFmtId="4" fontId="3" fillId="2" borderId="56" xfId="0" applyNumberFormat="1" applyFont="1" applyFill="1" applyBorder="1" applyAlignment="1" applyProtection="1">
      <alignment horizontal="center" vertical="center"/>
    </xf>
    <xf numFmtId="4" fontId="3" fillId="2" borderId="55" xfId="0" applyNumberFormat="1" applyFont="1" applyFill="1" applyBorder="1" applyAlignment="1" applyProtection="1">
      <alignment horizontal="center" vertical="center"/>
    </xf>
    <xf numFmtId="164" fontId="3" fillId="2" borderId="55" xfId="0" applyNumberFormat="1" applyFont="1" applyFill="1" applyBorder="1" applyAlignment="1" applyProtection="1">
      <alignment horizontal="center"/>
    </xf>
    <xf numFmtId="4" fontId="3" fillId="2" borderId="63" xfId="0" applyNumberFormat="1" applyFont="1" applyFill="1" applyBorder="1" applyAlignment="1" applyProtection="1">
      <alignment horizontal="center"/>
    </xf>
    <xf numFmtId="169" fontId="3" fillId="2" borderId="84" xfId="0" applyNumberFormat="1" applyFont="1" applyFill="1" applyBorder="1" applyAlignment="1" applyProtection="1">
      <alignment horizontal="center"/>
    </xf>
    <xf numFmtId="0" fontId="15" fillId="2" borderId="43" xfId="0" applyFont="1" applyFill="1" applyBorder="1" applyAlignment="1" applyProtection="1">
      <alignment horizontal="center" vertical="center"/>
    </xf>
    <xf numFmtId="0" fontId="11" fillId="2" borderId="98" xfId="0" applyFont="1" applyFill="1" applyBorder="1" applyAlignment="1" applyProtection="1">
      <alignment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2" borderId="54" xfId="0" applyNumberFormat="1" applyFont="1" applyFill="1" applyBorder="1" applyAlignment="1" applyProtection="1">
      <alignment horizontal="center" vertical="center"/>
    </xf>
    <xf numFmtId="4" fontId="4" fillId="2" borderId="46" xfId="0" applyNumberFormat="1" applyFont="1" applyFill="1" applyBorder="1" applyAlignment="1" applyProtection="1">
      <alignment horizontal="center" vertical="center"/>
    </xf>
    <xf numFmtId="4" fontId="4" fillId="2" borderId="101" xfId="0" applyNumberFormat="1" applyFont="1" applyFill="1" applyBorder="1" applyAlignment="1" applyProtection="1">
      <alignment horizontal="center" vertical="center"/>
    </xf>
    <xf numFmtId="4" fontId="4" fillId="2" borderId="43" xfId="0" applyNumberFormat="1" applyFont="1" applyFill="1" applyBorder="1" applyAlignment="1" applyProtection="1">
      <alignment horizontal="center" vertical="center"/>
    </xf>
    <xf numFmtId="4" fontId="15" fillId="2" borderId="28" xfId="0" applyNumberFormat="1" applyFont="1" applyFill="1" applyBorder="1" applyAlignment="1" applyProtection="1">
      <alignment horizontal="center" vertical="center"/>
    </xf>
    <xf numFmtId="4" fontId="4" fillId="2" borderId="29" xfId="0" applyNumberFormat="1" applyFont="1" applyFill="1" applyBorder="1" applyAlignment="1" applyProtection="1">
      <alignment horizontal="center" vertical="center"/>
    </xf>
    <xf numFmtId="169" fontId="4" fillId="2" borderId="58" xfId="0" applyNumberFormat="1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 vertical="center"/>
    </xf>
    <xf numFmtId="0" fontId="7" fillId="2" borderId="86" xfId="0" applyFont="1" applyFill="1" applyBorder="1" applyAlignment="1" applyProtection="1">
      <alignment vertical="center"/>
    </xf>
    <xf numFmtId="4" fontId="15" fillId="2" borderId="86" xfId="0" applyNumberFormat="1" applyFont="1" applyFill="1" applyBorder="1" applyAlignment="1" applyProtection="1">
      <alignment horizontal="center" vertical="center"/>
    </xf>
    <xf numFmtId="4" fontId="15" fillId="2" borderId="70" xfId="0" applyNumberFormat="1" applyFont="1" applyFill="1" applyBorder="1" applyAlignment="1" applyProtection="1">
      <alignment horizontal="center" vertical="center"/>
    </xf>
    <xf numFmtId="4" fontId="15" fillId="2" borderId="38" xfId="0" applyNumberFormat="1" applyFont="1" applyFill="1" applyBorder="1" applyAlignment="1" applyProtection="1">
      <alignment horizontal="center" vertical="center"/>
    </xf>
    <xf numFmtId="4" fontId="15" fillId="2" borderId="37" xfId="0" applyNumberFormat="1" applyFont="1" applyFill="1" applyBorder="1" applyAlignment="1" applyProtection="1">
      <alignment horizontal="center" vertical="center"/>
    </xf>
    <xf numFmtId="4" fontId="15" fillId="2" borderId="23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4" xfId="0" applyNumberFormat="1" applyFont="1" applyFill="1" applyBorder="1" applyAlignment="1" applyProtection="1">
      <alignment horizontal="center" vertical="center"/>
    </xf>
    <xf numFmtId="169" fontId="15" fillId="2" borderId="24" xfId="0" applyNumberFormat="1" applyFont="1" applyFill="1" applyBorder="1" applyAlignment="1" applyProtection="1">
      <alignment horizontal="center"/>
    </xf>
    <xf numFmtId="16" fontId="3" fillId="2" borderId="37" xfId="0" applyNumberFormat="1" applyFont="1" applyFill="1" applyBorder="1" applyAlignment="1" applyProtection="1">
      <alignment horizontal="center" vertical="center"/>
    </xf>
    <xf numFmtId="0" fontId="3" fillId="0" borderId="86" xfId="0" applyFont="1" applyFill="1" applyBorder="1" applyAlignment="1" applyProtection="1">
      <alignment vertical="center"/>
      <protection locked="0"/>
    </xf>
    <xf numFmtId="4" fontId="3" fillId="0" borderId="70" xfId="0" applyNumberFormat="1" applyFont="1" applyFill="1" applyBorder="1" applyAlignment="1" applyProtection="1">
      <alignment horizontal="right" vertical="center"/>
      <protection locked="0"/>
    </xf>
    <xf numFmtId="4" fontId="3" fillId="2" borderId="37" xfId="0" applyNumberFormat="1" applyFont="1" applyFill="1" applyBorder="1" applyAlignment="1" applyProtection="1">
      <alignment horizontal="right" vertical="center"/>
    </xf>
    <xf numFmtId="4" fontId="3" fillId="2" borderId="23" xfId="0" applyNumberFormat="1" applyFont="1" applyFill="1" applyBorder="1" applyAlignment="1" applyProtection="1">
      <alignment horizontal="center" vertical="center"/>
    </xf>
    <xf numFmtId="4" fontId="16" fillId="2" borderId="24" xfId="0" applyNumberFormat="1" applyFont="1" applyFill="1" applyBorder="1" applyAlignment="1" applyProtection="1">
      <alignment vertical="center"/>
    </xf>
    <xf numFmtId="10" fontId="66" fillId="2" borderId="44" xfId="2" applyNumberFormat="1" applyFont="1" applyFill="1" applyBorder="1" applyAlignment="1" applyProtection="1">
      <alignment horizontal="right" wrapText="1"/>
    </xf>
    <xf numFmtId="0" fontId="3" fillId="2" borderId="13" xfId="0" applyFont="1" applyFill="1" applyBorder="1" applyAlignment="1" applyProtection="1">
      <alignment horizontal="center" vertical="center"/>
    </xf>
    <xf numFmtId="16" fontId="3" fillId="2" borderId="13" xfId="0" applyNumberFormat="1" applyFont="1" applyFill="1" applyBorder="1" applyAlignment="1" applyProtection="1">
      <alignment horizontal="center" vertical="center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103" xfId="0" applyFont="1" applyFill="1" applyBorder="1" applyAlignment="1" applyProtection="1">
      <alignment vertical="center" wrapText="1"/>
      <protection locked="0"/>
    </xf>
    <xf numFmtId="14" fontId="3" fillId="2" borderId="37" xfId="0" applyNumberFormat="1" applyFont="1" applyFill="1" applyBorder="1" applyAlignment="1" applyProtection="1">
      <alignment horizontal="center" vertical="center"/>
    </xf>
    <xf numFmtId="0" fontId="3" fillId="2" borderId="104" xfId="0" applyFont="1" applyFill="1" applyBorder="1" applyAlignment="1" applyProtection="1">
      <alignment horizontal="center" vertical="center"/>
    </xf>
    <xf numFmtId="0" fontId="19" fillId="0" borderId="102" xfId="0" applyFont="1" applyFill="1" applyBorder="1" applyAlignment="1" applyProtection="1">
      <alignment vertical="center"/>
      <protection locked="0"/>
    </xf>
    <xf numFmtId="4" fontId="3" fillId="0" borderId="102" xfId="0" applyNumberFormat="1" applyFont="1" applyFill="1" applyBorder="1" applyAlignment="1" applyProtection="1">
      <alignment vertical="center"/>
      <protection locked="0"/>
    </xf>
    <xf numFmtId="4" fontId="3" fillId="0" borderId="88" xfId="0" applyNumberFormat="1" applyFont="1" applyFill="1" applyBorder="1" applyAlignment="1" applyProtection="1">
      <alignment vertical="center"/>
      <protection locked="0"/>
    </xf>
    <xf numFmtId="4" fontId="3" fillId="0" borderId="51" xfId="0" applyNumberFormat="1" applyFont="1" applyFill="1" applyBorder="1" applyAlignment="1" applyProtection="1">
      <alignment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</xf>
    <xf numFmtId="4" fontId="3" fillId="2" borderId="104" xfId="0" applyNumberFormat="1" applyFont="1" applyFill="1" applyBorder="1" applyAlignment="1" applyProtection="1">
      <alignment horizontal="right" vertical="center"/>
    </xf>
    <xf numFmtId="4" fontId="3" fillId="2" borderId="30" xfId="0" applyNumberFormat="1" applyFont="1" applyFill="1" applyBorder="1" applyAlignment="1" applyProtection="1">
      <alignment horizontal="center" vertical="center"/>
    </xf>
    <xf numFmtId="4" fontId="3" fillId="2" borderId="26" xfId="0" applyNumberFormat="1" applyFont="1" applyFill="1" applyBorder="1" applyAlignment="1" applyProtection="1">
      <alignment horizontal="right" vertical="center"/>
    </xf>
    <xf numFmtId="4" fontId="16" fillId="2" borderId="27" xfId="0" applyNumberFormat="1" applyFont="1" applyFill="1" applyBorder="1" applyAlignment="1" applyProtection="1">
      <alignment vertical="center"/>
    </xf>
    <xf numFmtId="10" fontId="66" fillId="2" borderId="105" xfId="2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0" xfId="0" applyFont="1" applyBorder="1"/>
    <xf numFmtId="0" fontId="57" fillId="2" borderId="6" xfId="0" applyFont="1" applyFill="1" applyBorder="1" applyAlignment="1">
      <alignment horizontal="center" wrapText="1"/>
    </xf>
    <xf numFmtId="0" fontId="0" fillId="0" borderId="0" xfId="0" applyAlignment="1"/>
    <xf numFmtId="0" fontId="57" fillId="2" borderId="8" xfId="0" applyFont="1" applyFill="1" applyBorder="1" applyAlignment="1">
      <alignment horizontal="center" wrapText="1"/>
    </xf>
    <xf numFmtId="1" fontId="57" fillId="0" borderId="10" xfId="0" applyNumberFormat="1" applyFont="1" applyFill="1" applyBorder="1" applyAlignment="1" applyProtection="1">
      <alignment horizontal="center"/>
      <protection locked="0"/>
    </xf>
    <xf numFmtId="1" fontId="57" fillId="0" borderId="11" xfId="0" applyNumberFormat="1" applyFont="1" applyFill="1" applyBorder="1" applyAlignment="1" applyProtection="1">
      <alignment horizontal="center"/>
      <protection locked="0"/>
    </xf>
    <xf numFmtId="1" fontId="0" fillId="2" borderId="22" xfId="0" applyNumberFormat="1" applyFill="1" applyBorder="1"/>
    <xf numFmtId="169" fontId="0" fillId="0" borderId="0" xfId="0" applyNumberFormat="1"/>
    <xf numFmtId="1" fontId="57" fillId="0" borderId="12" xfId="0" applyNumberFormat="1" applyFont="1" applyFill="1" applyBorder="1" applyAlignment="1" applyProtection="1">
      <alignment horizontal="center"/>
      <protection locked="0"/>
    </xf>
    <xf numFmtId="1" fontId="57" fillId="0" borderId="13" xfId="0" applyNumberFormat="1" applyFont="1" applyFill="1" applyBorder="1" applyAlignment="1" applyProtection="1">
      <alignment horizontal="center"/>
      <protection locked="0"/>
    </xf>
    <xf numFmtId="0" fontId="57" fillId="2" borderId="106" xfId="0" applyFont="1" applyFill="1" applyBorder="1"/>
    <xf numFmtId="1" fontId="57" fillId="0" borderId="35" xfId="0" applyNumberFormat="1" applyFont="1" applyFill="1" applyBorder="1" applyAlignment="1" applyProtection="1">
      <alignment horizontal="center"/>
      <protection locked="0"/>
    </xf>
    <xf numFmtId="1" fontId="57" fillId="0" borderId="42" xfId="0" applyNumberFormat="1" applyFont="1" applyFill="1" applyBorder="1" applyAlignment="1" applyProtection="1">
      <alignment horizontal="center"/>
      <protection locked="0"/>
    </xf>
    <xf numFmtId="1" fontId="57" fillId="0" borderId="45" xfId="0" applyNumberFormat="1" applyFont="1" applyFill="1" applyBorder="1" applyAlignment="1" applyProtection="1">
      <alignment horizontal="center"/>
      <protection locked="0"/>
    </xf>
    <xf numFmtId="1" fontId="0" fillId="2" borderId="65" xfId="0" applyNumberFormat="1" applyFill="1" applyBorder="1"/>
    <xf numFmtId="0" fontId="57" fillId="2" borderId="12" xfId="0" applyFont="1" applyFill="1" applyBorder="1" applyAlignment="1">
      <alignment wrapText="1"/>
    </xf>
    <xf numFmtId="1" fontId="0" fillId="2" borderId="24" xfId="0" applyNumberFormat="1" applyFill="1" applyBorder="1"/>
    <xf numFmtId="0" fontId="53" fillId="2" borderId="94" xfId="0" applyFont="1" applyFill="1" applyBorder="1" applyAlignment="1">
      <alignment horizontal="right"/>
    </xf>
    <xf numFmtId="1" fontId="57" fillId="2" borderId="64" xfId="0" applyNumberFormat="1" applyFont="1" applyFill="1" applyBorder="1"/>
    <xf numFmtId="1" fontId="0" fillId="2" borderId="84" xfId="0" applyNumberFormat="1" applyFill="1" applyBorder="1"/>
    <xf numFmtId="0" fontId="3" fillId="0" borderId="5" xfId="0" applyFont="1" applyBorder="1" applyAlignment="1" applyProtection="1">
      <alignment horizontal="right" vertical="center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Border="1"/>
    <xf numFmtId="0" fontId="28" fillId="0" borderId="5" xfId="0" applyFont="1" applyBorder="1" applyAlignment="1">
      <alignment horizontal="right"/>
    </xf>
    <xf numFmtId="0" fontId="8" fillId="2" borderId="38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9" xfId="0" applyFont="1" applyFill="1" applyBorder="1" applyAlignment="1" applyProtection="1">
      <alignment horizontal="center" vertical="center"/>
    </xf>
    <xf numFmtId="0" fontId="35" fillId="2" borderId="20" xfId="0" applyFont="1" applyFill="1" applyBorder="1" applyAlignment="1" applyProtection="1">
      <alignment horizontal="center" vertical="center"/>
    </xf>
    <xf numFmtId="0" fontId="32" fillId="2" borderId="6" xfId="0" applyFont="1" applyFill="1" applyBorder="1" applyAlignment="1" applyProtection="1">
      <alignment horizontal="center" vertical="center"/>
    </xf>
    <xf numFmtId="0" fontId="32" fillId="2" borderId="19" xfId="0" applyFont="1" applyFill="1" applyBorder="1" applyAlignment="1" applyProtection="1">
      <alignment horizontal="center" vertical="center"/>
    </xf>
    <xf numFmtId="0" fontId="32" fillId="2" borderId="2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2" borderId="38" xfId="0" applyFont="1" applyFill="1" applyBorder="1" applyAlignment="1" applyProtection="1">
      <alignment horizontal="right" vertical="center"/>
    </xf>
    <xf numFmtId="0" fontId="2" fillId="0" borderId="5" xfId="0" applyFont="1" applyBorder="1" applyAlignment="1">
      <alignment horizontal="right"/>
    </xf>
    <xf numFmtId="0" fontId="47" fillId="2" borderId="6" xfId="0" applyFont="1" applyFill="1" applyBorder="1" applyAlignment="1" applyProtection="1">
      <alignment horizontal="center" vertical="center"/>
    </xf>
    <xf numFmtId="0" fontId="47" fillId="2" borderId="19" xfId="0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 vertical="center"/>
    </xf>
    <xf numFmtId="0" fontId="44" fillId="2" borderId="33" xfId="0" applyFont="1" applyFill="1" applyBorder="1" applyAlignment="1" applyProtection="1">
      <alignment horizontal="center" vertical="center"/>
    </xf>
    <xf numFmtId="0" fontId="44" fillId="2" borderId="46" xfId="0" applyFont="1" applyFill="1" applyBorder="1" applyAlignment="1" applyProtection="1">
      <alignment horizontal="center" vertical="center"/>
    </xf>
    <xf numFmtId="0" fontId="44" fillId="2" borderId="47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4" fontId="47" fillId="2" borderId="6" xfId="0" applyNumberFormat="1" applyFont="1" applyFill="1" applyBorder="1" applyAlignment="1" applyProtection="1">
      <alignment horizontal="center" vertical="center"/>
    </xf>
    <xf numFmtId="4" fontId="47" fillId="2" borderId="19" xfId="0" applyNumberFormat="1" applyFont="1" applyFill="1" applyBorder="1" applyAlignment="1" applyProtection="1">
      <alignment horizontal="center" vertical="center"/>
    </xf>
    <xf numFmtId="4" fontId="47" fillId="2" borderId="20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1" xfId="0" applyFont="1" applyFill="1" applyBorder="1" applyAlignment="1" applyProtection="1">
      <alignment horizontal="center" vertical="center" wrapText="1"/>
      <protection locked="0"/>
    </xf>
    <xf numFmtId="0" fontId="11" fillId="2" borderId="74" xfId="0" applyFont="1" applyFill="1" applyBorder="1" applyAlignment="1" applyProtection="1">
      <alignment horizontal="center" vertical="center"/>
    </xf>
    <xf numFmtId="0" fontId="11" fillId="2" borderId="75" xfId="0" applyFont="1" applyFill="1" applyBorder="1" applyAlignment="1" applyProtection="1">
      <alignment horizontal="center" vertical="center"/>
    </xf>
    <xf numFmtId="0" fontId="15" fillId="2" borderId="78" xfId="0" applyFont="1" applyFill="1" applyBorder="1" applyAlignment="1" applyProtection="1">
      <alignment horizontal="center" vertical="center" wrapText="1"/>
    </xf>
    <xf numFmtId="0" fontId="15" fillId="2" borderId="79" xfId="0" applyFont="1" applyFill="1" applyBorder="1" applyAlignment="1" applyProtection="1">
      <alignment horizontal="center" vertical="center" wrapText="1"/>
    </xf>
    <xf numFmtId="0" fontId="15" fillId="2" borderId="80" xfId="0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 wrapText="1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41" xfId="0" applyFont="1" applyFill="1" applyBorder="1" applyAlignment="1" applyProtection="1">
      <alignment horizontal="center" vertical="center" wrapText="1"/>
    </xf>
    <xf numFmtId="0" fontId="11" fillId="2" borderId="60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</xf>
    <xf numFmtId="0" fontId="7" fillId="2" borderId="63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1" fillId="2" borderId="46" xfId="0" applyFont="1" applyFill="1" applyBorder="1" applyAlignment="1" applyProtection="1">
      <alignment horizontal="center" vertical="center"/>
    </xf>
    <xf numFmtId="0" fontId="11" fillId="2" borderId="54" xfId="0" applyFont="1" applyFill="1" applyBorder="1" applyAlignment="1" applyProtection="1">
      <alignment horizontal="center" vertical="center"/>
    </xf>
    <xf numFmtId="0" fontId="11" fillId="2" borderId="58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61" xfId="0" applyFont="1" applyFill="1" applyBorder="1" applyAlignment="1" applyProtection="1">
      <alignment horizontal="center" vertical="center" wrapText="1"/>
    </xf>
    <xf numFmtId="0" fontId="11" fillId="2" borderId="57" xfId="0" applyFont="1" applyFill="1" applyBorder="1" applyAlignment="1" applyProtection="1">
      <alignment horizontal="center" vertical="center" wrapText="1"/>
    </xf>
    <xf numFmtId="0" fontId="11" fillId="2" borderId="6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15" fillId="2" borderId="62" xfId="0" applyFont="1" applyFill="1" applyBorder="1" applyAlignment="1" applyProtection="1">
      <alignment horizontal="center" vertical="center" wrapText="1"/>
    </xf>
    <xf numFmtId="0" fontId="15" fillId="2" borderId="44" xfId="0" applyFont="1" applyFill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 vertical="justify"/>
    </xf>
    <xf numFmtId="0" fontId="11" fillId="2" borderId="52" xfId="0" applyFont="1" applyFill="1" applyBorder="1" applyAlignment="1" applyProtection="1">
      <alignment horizontal="center" vertical="center" wrapText="1"/>
    </xf>
    <xf numFmtId="0" fontId="11" fillId="2" borderId="59" xfId="0" applyFont="1" applyFill="1" applyBorder="1" applyAlignment="1" applyProtection="1">
      <alignment horizontal="center" vertical="center" wrapText="1"/>
    </xf>
    <xf numFmtId="0" fontId="11" fillId="2" borderId="63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53" xfId="0" applyFont="1" applyFill="1" applyBorder="1" applyAlignment="1" applyProtection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</xf>
    <xf numFmtId="0" fontId="11" fillId="2" borderId="64" xfId="0" applyFont="1" applyFill="1" applyBorder="1" applyAlignment="1" applyProtection="1">
      <alignment horizontal="center" vertical="center" wrapText="1"/>
    </xf>
    <xf numFmtId="0" fontId="11" fillId="2" borderId="58" xfId="0" applyFont="1" applyFill="1" applyBorder="1" applyAlignment="1" applyProtection="1">
      <alignment horizontal="center" vertical="center" wrapText="1"/>
    </xf>
    <xf numFmtId="0" fontId="11" fillId="2" borderId="65" xfId="0" applyFont="1" applyFill="1" applyBorder="1" applyAlignment="1" applyProtection="1">
      <alignment horizontal="center" vertical="center" wrapText="1"/>
    </xf>
    <xf numFmtId="0" fontId="11" fillId="2" borderId="84" xfId="0" applyFont="1" applyFill="1" applyBorder="1" applyAlignment="1" applyProtection="1">
      <alignment horizontal="center" vertical="center" wrapText="1"/>
    </xf>
    <xf numFmtId="3" fontId="11" fillId="2" borderId="9" xfId="0" applyNumberFormat="1" applyFont="1" applyFill="1" applyBorder="1" applyAlignment="1" applyProtection="1">
      <alignment horizontal="center" vertical="center" wrapText="1"/>
    </xf>
    <xf numFmtId="3" fontId="11" fillId="2" borderId="29" xfId="0" applyNumberFormat="1" applyFont="1" applyFill="1" applyBorder="1" applyAlignment="1" applyProtection="1">
      <alignment horizontal="center" vertical="center" wrapText="1"/>
    </xf>
    <xf numFmtId="0" fontId="11" fillId="2" borderId="47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85" xfId="0" applyFont="1" applyFill="1" applyBorder="1" applyAlignment="1" applyProtection="1">
      <alignment horizontal="center" vertical="center"/>
    </xf>
    <xf numFmtId="3" fontId="11" fillId="2" borderId="35" xfId="0" applyNumberFormat="1" applyFont="1" applyFill="1" applyBorder="1" applyAlignment="1" applyProtection="1">
      <alignment horizontal="center" vertical="center" wrapText="1"/>
    </xf>
    <xf numFmtId="3" fontId="11" fillId="2" borderId="42" xfId="0" applyNumberFormat="1" applyFont="1" applyFill="1" applyBorder="1" applyAlignment="1" applyProtection="1">
      <alignment horizontal="center" vertical="center" wrapText="1"/>
    </xf>
    <xf numFmtId="3" fontId="11" fillId="2" borderId="64" xfId="0" applyNumberFormat="1" applyFont="1" applyFill="1" applyBorder="1" applyAlignment="1" applyProtection="1">
      <alignment horizontal="center" vertical="center" wrapText="1"/>
    </xf>
    <xf numFmtId="3" fontId="11" fillId="2" borderId="12" xfId="0" applyNumberFormat="1" applyFont="1" applyFill="1" applyBorder="1" applyAlignment="1" applyProtection="1">
      <alignment horizontal="center" vertical="center" wrapText="1"/>
    </xf>
    <xf numFmtId="3" fontId="11" fillId="2" borderId="45" xfId="0" applyNumberFormat="1" applyFont="1" applyFill="1" applyBorder="1" applyAlignment="1" applyProtection="1">
      <alignment horizontal="center" vertical="center" wrapText="1"/>
    </xf>
    <xf numFmtId="3" fontId="11" fillId="2" borderId="82" xfId="0" applyNumberFormat="1" applyFont="1" applyFill="1" applyBorder="1" applyAlignment="1" applyProtection="1">
      <alignment horizontal="center" vertical="center" wrapText="1"/>
    </xf>
    <xf numFmtId="3" fontId="11" fillId="2" borderId="83" xfId="0" applyNumberFormat="1" applyFont="1" applyFill="1" applyBorder="1" applyAlignment="1" applyProtection="1">
      <alignment horizontal="center" vertical="center" wrapText="1"/>
    </xf>
    <xf numFmtId="3" fontId="11" fillId="2" borderId="41" xfId="0" applyNumberFormat="1" applyFont="1" applyFill="1" applyBorder="1" applyAlignment="1" applyProtection="1">
      <alignment horizontal="center" vertical="center" wrapText="1"/>
    </xf>
    <xf numFmtId="3" fontId="11" fillId="2" borderId="0" xfId="0" applyNumberFormat="1" applyFont="1" applyFill="1" applyBorder="1" applyAlignment="1" applyProtection="1">
      <alignment horizontal="center" vertical="center" wrapText="1"/>
    </xf>
    <xf numFmtId="3" fontId="11" fillId="2" borderId="40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right" vertical="center"/>
    </xf>
    <xf numFmtId="0" fontId="47" fillId="0" borderId="5" xfId="0" applyFont="1" applyBorder="1" applyAlignment="1" applyProtection="1">
      <alignment horizontal="right" wrapText="1"/>
    </xf>
    <xf numFmtId="0" fontId="57" fillId="2" borderId="55" xfId="0" applyFont="1" applyFill="1" applyBorder="1" applyAlignment="1">
      <alignment horizontal="center" vertical="center" wrapText="1"/>
    </xf>
    <xf numFmtId="0" fontId="57" fillId="2" borderId="97" xfId="0" applyFont="1" applyFill="1" applyBorder="1" applyAlignment="1">
      <alignment horizontal="center" vertical="center" wrapText="1"/>
    </xf>
    <xf numFmtId="0" fontId="57" fillId="2" borderId="52" xfId="0" applyFont="1" applyFill="1" applyBorder="1" applyAlignment="1">
      <alignment horizontal="center" vertical="center" wrapText="1"/>
    </xf>
    <xf numFmtId="0" fontId="57" fillId="2" borderId="6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7" fillId="2" borderId="31" xfId="0" applyFont="1" applyFill="1" applyBorder="1" applyAlignment="1">
      <alignment horizontal="center" vertical="center" wrapText="1"/>
    </xf>
    <xf numFmtId="0" fontId="57" fillId="2" borderId="39" xfId="0" applyFont="1" applyFill="1" applyBorder="1" applyAlignment="1">
      <alignment horizontal="center" vertical="center" wrapText="1"/>
    </xf>
    <xf numFmtId="0" fontId="57" fillId="2" borderId="94" xfId="0" applyFont="1" applyFill="1" applyBorder="1" applyAlignment="1">
      <alignment horizontal="center" vertical="center" wrapText="1"/>
    </xf>
    <xf numFmtId="0" fontId="57" fillId="2" borderId="92" xfId="0" applyFont="1" applyFill="1" applyBorder="1" applyAlignment="1">
      <alignment horizontal="center" vertical="center" wrapText="1"/>
    </xf>
    <xf numFmtId="0" fontId="57" fillId="2" borderId="93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57" xfId="0" applyFont="1" applyFill="1" applyBorder="1" applyAlignment="1">
      <alignment horizontal="center" vertical="center" wrapText="1"/>
    </xf>
    <xf numFmtId="0" fontId="57" fillId="2" borderId="91" xfId="0" applyFont="1" applyFill="1" applyBorder="1" applyAlignment="1">
      <alignment horizontal="center" vertical="center" wrapText="1"/>
    </xf>
    <xf numFmtId="0" fontId="57" fillId="2" borderId="31" xfId="0" applyFont="1" applyFill="1" applyBorder="1" applyAlignment="1">
      <alignment horizontal="center" vertical="center"/>
    </xf>
    <xf numFmtId="0" fontId="57" fillId="2" borderId="91" xfId="0" applyFont="1" applyFill="1" applyBorder="1" applyAlignment="1">
      <alignment horizontal="center" vertical="center"/>
    </xf>
    <xf numFmtId="0" fontId="57" fillId="2" borderId="56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0" fontId="57" fillId="2" borderId="53" xfId="0" applyFont="1" applyFill="1" applyBorder="1" applyAlignment="1">
      <alignment horizontal="center" vertical="center" wrapText="1"/>
    </xf>
    <xf numFmtId="0" fontId="57" fillId="2" borderId="64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left"/>
    </xf>
    <xf numFmtId="0" fontId="56" fillId="0" borderId="2" xfId="0" applyFont="1" applyBorder="1" applyAlignment="1">
      <alignment horizontal="left"/>
    </xf>
    <xf numFmtId="0" fontId="56" fillId="0" borderId="3" xfId="0" applyFont="1" applyBorder="1" applyAlignment="1">
      <alignment horizontal="left"/>
    </xf>
    <xf numFmtId="3" fontId="11" fillId="2" borderId="35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42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64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12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32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45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82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41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52" xfId="0" applyFont="1" applyFill="1" applyBorder="1" applyAlignment="1" applyProtection="1">
      <alignment horizontal="center" vertical="center" wrapText="1"/>
      <protection hidden="1"/>
    </xf>
    <xf numFmtId="0" fontId="11" fillId="2" borderId="59" xfId="0" applyFont="1" applyFill="1" applyBorder="1" applyAlignment="1" applyProtection="1">
      <alignment horizontal="center" vertical="center" wrapText="1"/>
      <protection hidden="1"/>
    </xf>
    <xf numFmtId="0" fontId="11" fillId="2" borderId="63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2" borderId="26" xfId="0" applyFont="1" applyFill="1" applyBorder="1" applyAlignment="1" applyProtection="1">
      <alignment horizontal="center" vertical="center"/>
      <protection hidden="1"/>
    </xf>
    <xf numFmtId="0" fontId="11" fillId="2" borderId="53" xfId="0" applyFont="1" applyFill="1" applyBorder="1" applyAlignment="1" applyProtection="1">
      <alignment horizontal="center" vertical="center" wrapText="1"/>
      <protection hidden="1"/>
    </xf>
    <xf numFmtId="0" fontId="11" fillId="2" borderId="42" xfId="0" applyFont="1" applyFill="1" applyBorder="1" applyAlignment="1" applyProtection="1">
      <alignment horizontal="center" vertical="center" wrapText="1"/>
      <protection hidden="1"/>
    </xf>
    <xf numFmtId="0" fontId="11" fillId="2" borderId="64" xfId="0" applyFont="1" applyFill="1" applyBorder="1" applyAlignment="1" applyProtection="1">
      <alignment horizontal="center" vertical="center" wrapText="1"/>
      <protection hidden="1"/>
    </xf>
    <xf numFmtId="0" fontId="11" fillId="2" borderId="58" xfId="0" applyFont="1" applyFill="1" applyBorder="1" applyAlignment="1" applyProtection="1">
      <alignment horizontal="center" vertical="center" wrapText="1"/>
      <protection hidden="1"/>
    </xf>
    <xf numFmtId="0" fontId="11" fillId="2" borderId="65" xfId="0" applyFont="1" applyFill="1" applyBorder="1" applyAlignment="1" applyProtection="1">
      <alignment horizontal="center" vertical="center" wrapText="1"/>
      <protection hidden="1"/>
    </xf>
    <xf numFmtId="0" fontId="11" fillId="2" borderId="84" xfId="0" applyFont="1" applyFill="1" applyBorder="1" applyAlignment="1" applyProtection="1">
      <alignment horizontal="center" vertical="center" wrapText="1"/>
      <protection hidden="1"/>
    </xf>
    <xf numFmtId="168" fontId="2" fillId="0" borderId="13" xfId="0" applyNumberFormat="1" applyFont="1" applyFill="1" applyBorder="1" applyAlignment="1" applyProtection="1">
      <alignment horizontal="center" vertical="center"/>
      <protection locked="0"/>
    </xf>
    <xf numFmtId="168" fontId="2" fillId="0" borderId="38" xfId="0" applyNumberFormat="1" applyFont="1" applyFill="1" applyBorder="1" applyAlignment="1" applyProtection="1">
      <alignment horizontal="center" vertical="center"/>
      <protection locked="0"/>
    </xf>
    <xf numFmtId="168" fontId="2" fillId="0" borderId="70" xfId="0" applyNumberFormat="1" applyFont="1" applyFill="1" applyBorder="1" applyAlignment="1" applyProtection="1">
      <alignment horizontal="center" vertical="center"/>
      <protection locked="0"/>
    </xf>
    <xf numFmtId="4" fontId="4" fillId="2" borderId="51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8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justify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center" vertical="center"/>
      <protection hidden="1"/>
    </xf>
    <xf numFmtId="2" fontId="57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53" fillId="0" borderId="101" xfId="0" applyFont="1" applyFill="1" applyBorder="1" applyAlignment="1" applyProtection="1">
      <alignment horizontal="center" vertical="center" wrapText="1"/>
      <protection locked="0"/>
    </xf>
    <xf numFmtId="0" fontId="53" fillId="0" borderId="102" xfId="0" applyFont="1" applyFill="1" applyBorder="1" applyAlignment="1" applyProtection="1">
      <alignment horizontal="center" vertical="center" wrapText="1"/>
      <protection locked="0"/>
    </xf>
    <xf numFmtId="0" fontId="57" fillId="2" borderId="92" xfId="0" applyFont="1" applyFill="1" applyBorder="1" applyAlignment="1" applyProtection="1">
      <alignment horizontal="center" vertical="center" wrapText="1"/>
    </xf>
    <xf numFmtId="0" fontId="57" fillId="2" borderId="95" xfId="0" applyFont="1" applyFill="1" applyBorder="1" applyAlignment="1" applyProtection="1">
      <alignment horizontal="center" vertical="center" wrapText="1"/>
    </xf>
    <xf numFmtId="0" fontId="53" fillId="2" borderId="92" xfId="0" applyFont="1" applyFill="1" applyBorder="1" applyAlignment="1" applyProtection="1">
      <alignment horizontal="center" vertical="center"/>
    </xf>
    <xf numFmtId="0" fontId="53" fillId="2" borderId="95" xfId="0" applyFont="1" applyFill="1" applyBorder="1" applyAlignment="1" applyProtection="1">
      <alignment horizontal="center" vertical="center"/>
    </xf>
    <xf numFmtId="0" fontId="53" fillId="0" borderId="19" xfId="0" applyFont="1" applyFill="1" applyBorder="1" applyAlignment="1" applyProtection="1">
      <alignment horizontal="left" vertical="center" wrapText="1"/>
    </xf>
    <xf numFmtId="0" fontId="53" fillId="0" borderId="20" xfId="0" applyFont="1" applyFill="1" applyBorder="1" applyAlignment="1" applyProtection="1">
      <alignment horizontal="left" vertical="center" wrapText="1"/>
    </xf>
    <xf numFmtId="0" fontId="53" fillId="0" borderId="6" xfId="0" applyFont="1" applyFill="1" applyBorder="1" applyAlignment="1" applyProtection="1">
      <alignment horizontal="right" vertical="center" wrapText="1"/>
      <protection locked="0"/>
    </xf>
    <xf numFmtId="0" fontId="53" fillId="0" borderId="19" xfId="0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right"/>
    </xf>
    <xf numFmtId="0" fontId="53" fillId="0" borderId="92" xfId="0" applyFont="1" applyFill="1" applyBorder="1" applyAlignment="1" applyProtection="1">
      <alignment horizontal="center" vertical="center" wrapText="1"/>
      <protection locked="0"/>
    </xf>
    <xf numFmtId="0" fontId="53" fillId="0" borderId="95" xfId="0" applyFont="1" applyFill="1" applyBorder="1" applyAlignment="1" applyProtection="1">
      <alignment horizontal="center" vertical="center" wrapText="1"/>
      <protection locked="0"/>
    </xf>
    <xf numFmtId="0" fontId="53" fillId="2" borderId="6" xfId="0" applyNumberFormat="1" applyFont="1" applyFill="1" applyBorder="1" applyAlignment="1" applyProtection="1">
      <alignment horizontal="center" vertical="center" wrapText="1"/>
    </xf>
    <xf numFmtId="0" fontId="53" fillId="2" borderId="20" xfId="0" applyNumberFormat="1" applyFont="1" applyFill="1" applyBorder="1" applyAlignment="1" applyProtection="1">
      <alignment horizontal="center" vertical="center" wrapText="1"/>
    </xf>
    <xf numFmtId="0" fontId="67" fillId="0" borderId="5" xfId="0" applyFont="1" applyBorder="1" applyAlignment="1">
      <alignment horizontal="right"/>
    </xf>
    <xf numFmtId="0" fontId="57" fillId="2" borderId="94" xfId="0" applyFont="1" applyFill="1" applyBorder="1" applyAlignment="1">
      <alignment horizontal="center" wrapText="1"/>
    </xf>
    <xf numFmtId="0" fontId="57" fillId="2" borderId="105" xfId="0" applyFont="1" applyFill="1" applyBorder="1" applyAlignment="1">
      <alignment horizontal="center" wrapText="1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9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wrapText="1"/>
    </xf>
    <xf numFmtId="0" fontId="57" fillId="2" borderId="19" xfId="0" applyFont="1" applyFill="1" applyBorder="1" applyAlignment="1">
      <alignment horizontal="center" wrapText="1"/>
    </xf>
    <xf numFmtId="0" fontId="57" fillId="2" borderId="20" xfId="0" applyFont="1" applyFill="1" applyBorder="1" applyAlignment="1">
      <alignment horizontal="center" wrapText="1"/>
    </xf>
    <xf numFmtId="0" fontId="57" fillId="2" borderId="31" xfId="0" applyFont="1" applyFill="1" applyBorder="1" applyAlignment="1">
      <alignment horizontal="center" wrapText="1"/>
    </xf>
    <xf numFmtId="0" fontId="57" fillId="2" borderId="91" xfId="0" applyFont="1" applyFill="1" applyBorder="1" applyAlignment="1">
      <alignment horizontal="center" wrapText="1"/>
    </xf>
    <xf numFmtId="0" fontId="57" fillId="2" borderId="105" xfId="0" applyFont="1" applyFill="1" applyBorder="1" applyAlignment="1">
      <alignment horizontal="center" vertical="center" wrapText="1"/>
    </xf>
  </cellXfs>
  <cellStyles count="3">
    <cellStyle name="Įprastas" xfId="0" builtinId="0"/>
    <cellStyle name="Kablelis" xfId="1" builtinId="3"/>
    <cellStyle name="Normal 2" xfId="2" xr:uid="{00000000-0005-0000-0000-000002000000}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tabSelected="1" workbookViewId="0">
      <selection sqref="A1:C1"/>
    </sheetView>
  </sheetViews>
  <sheetFormatPr defaultRowHeight="15" x14ac:dyDescent="0.25"/>
  <cols>
    <col min="1" max="1" width="7.140625" customWidth="1"/>
    <col min="2" max="2" width="59.42578125" customWidth="1"/>
    <col min="3" max="3" width="15.140625" customWidth="1"/>
    <col min="5" max="5" width="26.28515625" customWidth="1"/>
  </cols>
  <sheetData>
    <row r="1" spans="1:5" x14ac:dyDescent="0.25">
      <c r="A1" s="969" t="s">
        <v>0</v>
      </c>
      <c r="B1" s="970"/>
      <c r="C1" s="971"/>
    </row>
    <row r="2" spans="1:5" x14ac:dyDescent="0.25">
      <c r="A2" s="969" t="s">
        <v>1</v>
      </c>
      <c r="B2" s="970"/>
      <c r="C2" s="971"/>
    </row>
    <row r="3" spans="1:5" x14ac:dyDescent="0.25">
      <c r="A3" s="972"/>
      <c r="B3" s="973"/>
      <c r="C3" s="974"/>
    </row>
    <row r="4" spans="1:5" x14ac:dyDescent="0.25">
      <c r="A4" s="1"/>
      <c r="B4" s="1"/>
      <c r="C4" s="1"/>
    </row>
    <row r="5" spans="1:5" x14ac:dyDescent="0.25">
      <c r="A5" s="975" t="s">
        <v>2</v>
      </c>
      <c r="B5" s="976"/>
      <c r="C5" s="977"/>
    </row>
    <row r="6" spans="1:5" x14ac:dyDescent="0.25">
      <c r="A6" s="1"/>
      <c r="B6" s="1"/>
      <c r="C6" s="1"/>
    </row>
    <row r="8" spans="1:5" ht="15.75" thickBot="1" x14ac:dyDescent="0.3">
      <c r="A8" s="2"/>
      <c r="B8" s="968" t="s">
        <v>3</v>
      </c>
      <c r="C8" s="968"/>
      <c r="D8" s="3"/>
      <c r="E8" s="3"/>
    </row>
    <row r="9" spans="1:5" ht="15.75" thickBot="1" x14ac:dyDescent="0.3">
      <c r="A9" s="4" t="s">
        <v>4</v>
      </c>
      <c r="B9" s="5" t="s">
        <v>5</v>
      </c>
      <c r="C9" s="6" t="s">
        <v>6</v>
      </c>
      <c r="E9" s="7"/>
    </row>
    <row r="10" spans="1:5" x14ac:dyDescent="0.25">
      <c r="A10" s="8">
        <v>1</v>
      </c>
      <c r="B10" s="8">
        <v>2</v>
      </c>
      <c r="C10" s="9">
        <v>3</v>
      </c>
      <c r="E10" s="7"/>
    </row>
    <row r="11" spans="1:5" x14ac:dyDescent="0.25">
      <c r="A11" s="10" t="s">
        <v>7</v>
      </c>
      <c r="B11" s="11" t="s">
        <v>8</v>
      </c>
      <c r="C11" s="12">
        <f>SUM(C12,C18,C33,C38)</f>
        <v>23604.669000000002</v>
      </c>
      <c r="E11" s="7"/>
    </row>
    <row r="12" spans="1:5" x14ac:dyDescent="0.25">
      <c r="A12" s="13" t="s">
        <v>9</v>
      </c>
      <c r="B12" s="14" t="s">
        <v>10</v>
      </c>
      <c r="C12" s="15">
        <f>SUM(C13:C17)</f>
        <v>10.1</v>
      </c>
      <c r="E12" s="7"/>
    </row>
    <row r="13" spans="1:5" x14ac:dyDescent="0.25">
      <c r="A13" s="16" t="s">
        <v>11</v>
      </c>
      <c r="B13" s="17" t="s">
        <v>12</v>
      </c>
      <c r="C13" s="18">
        <v>0</v>
      </c>
      <c r="E13" s="7"/>
    </row>
    <row r="14" spans="1:5" x14ac:dyDescent="0.25">
      <c r="A14" s="16" t="s">
        <v>13</v>
      </c>
      <c r="B14" s="17" t="s">
        <v>14</v>
      </c>
      <c r="C14" s="18">
        <v>0</v>
      </c>
      <c r="E14" s="7"/>
    </row>
    <row r="15" spans="1:5" x14ac:dyDescent="0.25">
      <c r="A15" s="16" t="s">
        <v>15</v>
      </c>
      <c r="B15" s="17" t="s">
        <v>16</v>
      </c>
      <c r="C15" s="18">
        <v>0</v>
      </c>
    </row>
    <row r="16" spans="1:5" x14ac:dyDescent="0.25">
      <c r="A16" s="16" t="s">
        <v>17</v>
      </c>
      <c r="B16" s="17" t="s">
        <v>18</v>
      </c>
      <c r="C16" s="18">
        <v>10.1</v>
      </c>
    </row>
    <row r="17" spans="1:3" x14ac:dyDescent="0.25">
      <c r="A17" s="16" t="s">
        <v>19</v>
      </c>
      <c r="B17" s="17" t="s">
        <v>20</v>
      </c>
      <c r="C17" s="18">
        <v>0</v>
      </c>
    </row>
    <row r="18" spans="1:3" x14ac:dyDescent="0.25">
      <c r="A18" s="13" t="s">
        <v>21</v>
      </c>
      <c r="B18" s="14" t="s">
        <v>22</v>
      </c>
      <c r="C18" s="19">
        <v>23509.418000000001</v>
      </c>
    </row>
    <row r="19" spans="1:3" x14ac:dyDescent="0.25">
      <c r="A19" s="20" t="s">
        <v>23</v>
      </c>
      <c r="B19" s="21" t="s">
        <v>24</v>
      </c>
      <c r="C19" s="22">
        <f>SUM(C20,C21,C22,C23,C24,C25,C26,C27,C29,C31,C32)</f>
        <v>23496.136000000002</v>
      </c>
    </row>
    <row r="20" spans="1:3" x14ac:dyDescent="0.25">
      <c r="A20" s="16" t="s">
        <v>25</v>
      </c>
      <c r="B20" s="17" t="s">
        <v>26</v>
      </c>
      <c r="C20" s="18">
        <v>0</v>
      </c>
    </row>
    <row r="21" spans="1:3" x14ac:dyDescent="0.25">
      <c r="A21" s="16" t="s">
        <v>27</v>
      </c>
      <c r="B21" s="17" t="s">
        <v>28</v>
      </c>
      <c r="C21" s="18">
        <v>3086.058</v>
      </c>
    </row>
    <row r="22" spans="1:3" x14ac:dyDescent="0.25">
      <c r="A22" s="16" t="s">
        <v>29</v>
      </c>
      <c r="B22" s="17" t="s">
        <v>30</v>
      </c>
      <c r="C22" s="18">
        <v>7452.83</v>
      </c>
    </row>
    <row r="23" spans="1:3" x14ac:dyDescent="0.25">
      <c r="A23" s="16" t="s">
        <v>31</v>
      </c>
      <c r="B23" s="17" t="s">
        <v>32</v>
      </c>
      <c r="C23" s="18">
        <v>3733.8670000000002</v>
      </c>
    </row>
    <row r="24" spans="1:3" x14ac:dyDescent="0.25">
      <c r="A24" s="16" t="s">
        <v>31</v>
      </c>
      <c r="B24" s="17" t="s">
        <v>33</v>
      </c>
      <c r="C24" s="18">
        <v>8289.5920000000006</v>
      </c>
    </row>
    <row r="25" spans="1:3" x14ac:dyDescent="0.25">
      <c r="A25" s="16" t="s">
        <v>34</v>
      </c>
      <c r="B25" s="17" t="s">
        <v>35</v>
      </c>
      <c r="C25" s="18">
        <v>265.37099999999998</v>
      </c>
    </row>
    <row r="26" spans="1:3" x14ac:dyDescent="0.25">
      <c r="A26" s="16" t="s">
        <v>36</v>
      </c>
      <c r="B26" s="17" t="s">
        <v>37</v>
      </c>
      <c r="C26" s="18">
        <v>450.86799999999999</v>
      </c>
    </row>
    <row r="27" spans="1:3" x14ac:dyDescent="0.25">
      <c r="A27" s="16" t="s">
        <v>38</v>
      </c>
      <c r="B27" s="17" t="s">
        <v>39</v>
      </c>
      <c r="C27" s="18">
        <v>108.062</v>
      </c>
    </row>
    <row r="28" spans="1:3" x14ac:dyDescent="0.25">
      <c r="A28" s="23" t="s">
        <v>40</v>
      </c>
      <c r="B28" s="24" t="s">
        <v>41</v>
      </c>
      <c r="C28" s="25">
        <v>56.488999999999997</v>
      </c>
    </row>
    <row r="29" spans="1:3" x14ac:dyDescent="0.25">
      <c r="A29" s="16" t="s">
        <v>42</v>
      </c>
      <c r="B29" s="17" t="s">
        <v>43</v>
      </c>
      <c r="C29" s="18">
        <v>109.488</v>
      </c>
    </row>
    <row r="30" spans="1:3" x14ac:dyDescent="0.25">
      <c r="A30" s="16" t="s">
        <v>44</v>
      </c>
      <c r="B30" s="17" t="s">
        <v>45</v>
      </c>
      <c r="C30" s="18">
        <v>13.282</v>
      </c>
    </row>
    <row r="31" spans="1:3" x14ac:dyDescent="0.25">
      <c r="A31" s="16" t="s">
        <v>46</v>
      </c>
      <c r="B31" s="17" t="s">
        <v>47</v>
      </c>
      <c r="C31" s="18">
        <v>0</v>
      </c>
    </row>
    <row r="32" spans="1:3" x14ac:dyDescent="0.25">
      <c r="A32" s="16" t="s">
        <v>48</v>
      </c>
      <c r="B32" s="17" t="s">
        <v>49</v>
      </c>
      <c r="C32" s="18">
        <v>0</v>
      </c>
    </row>
    <row r="33" spans="1:3" x14ac:dyDescent="0.25">
      <c r="A33" s="20" t="s">
        <v>50</v>
      </c>
      <c r="B33" s="14" t="s">
        <v>51</v>
      </c>
      <c r="C33" s="15">
        <f>SUM(C34:C37)</f>
        <v>0</v>
      </c>
    </row>
    <row r="34" spans="1:3" x14ac:dyDescent="0.25">
      <c r="A34" s="16" t="s">
        <v>52</v>
      </c>
      <c r="B34" s="17" t="s">
        <v>53</v>
      </c>
      <c r="C34" s="18">
        <v>0</v>
      </c>
    </row>
    <row r="35" spans="1:3" x14ac:dyDescent="0.25">
      <c r="A35" s="16" t="s">
        <v>54</v>
      </c>
      <c r="B35" s="17" t="s">
        <v>55</v>
      </c>
      <c r="C35" s="18">
        <v>0</v>
      </c>
    </row>
    <row r="36" spans="1:3" x14ac:dyDescent="0.25">
      <c r="A36" s="16" t="s">
        <v>56</v>
      </c>
      <c r="B36" s="17" t="s">
        <v>57</v>
      </c>
      <c r="C36" s="18">
        <v>0</v>
      </c>
    </row>
    <row r="37" spans="1:3" x14ac:dyDescent="0.25">
      <c r="A37" s="16" t="s">
        <v>58</v>
      </c>
      <c r="B37" s="17" t="s">
        <v>59</v>
      </c>
      <c r="C37" s="18">
        <v>0</v>
      </c>
    </row>
    <row r="38" spans="1:3" x14ac:dyDescent="0.25">
      <c r="A38" s="20" t="s">
        <v>60</v>
      </c>
      <c r="B38" s="26" t="s">
        <v>61</v>
      </c>
      <c r="C38" s="27">
        <f>SUM(C39:C40)</f>
        <v>85.150999999999996</v>
      </c>
    </row>
    <row r="39" spans="1:3" x14ac:dyDescent="0.25">
      <c r="A39" s="16" t="s">
        <v>62</v>
      </c>
      <c r="B39" s="17" t="s">
        <v>63</v>
      </c>
      <c r="C39" s="18">
        <v>85.150999999999996</v>
      </c>
    </row>
    <row r="40" spans="1:3" x14ac:dyDescent="0.25">
      <c r="A40" s="16" t="s">
        <v>64</v>
      </c>
      <c r="B40" s="17" t="s">
        <v>61</v>
      </c>
      <c r="C40" s="18">
        <v>0</v>
      </c>
    </row>
    <row r="41" spans="1:3" x14ac:dyDescent="0.25">
      <c r="A41" s="20" t="s">
        <v>65</v>
      </c>
      <c r="B41" s="28" t="s">
        <v>66</v>
      </c>
      <c r="C41" s="29">
        <f>SUM(C42,C51,C55,C56)</f>
        <v>1294.6889999999999</v>
      </c>
    </row>
    <row r="42" spans="1:3" x14ac:dyDescent="0.25">
      <c r="A42" s="13" t="s">
        <v>9</v>
      </c>
      <c r="B42" s="14" t="s">
        <v>67</v>
      </c>
      <c r="C42" s="15">
        <f>SUM(C43,C49,C50)</f>
        <v>104.021</v>
      </c>
    </row>
    <row r="43" spans="1:3" x14ac:dyDescent="0.25">
      <c r="A43" s="16" t="s">
        <v>11</v>
      </c>
      <c r="B43" s="17" t="s">
        <v>68</v>
      </c>
      <c r="C43" s="30">
        <f>SUM(C44:C48)</f>
        <v>95.17</v>
      </c>
    </row>
    <row r="44" spans="1:3" x14ac:dyDescent="0.25">
      <c r="A44" s="31" t="s">
        <v>69</v>
      </c>
      <c r="B44" s="24" t="s">
        <v>70</v>
      </c>
      <c r="C44" s="32">
        <v>95.17</v>
      </c>
    </row>
    <row r="45" spans="1:3" x14ac:dyDescent="0.25">
      <c r="A45" s="31" t="s">
        <v>71</v>
      </c>
      <c r="B45" s="24" t="s">
        <v>72</v>
      </c>
      <c r="C45" s="32">
        <v>0</v>
      </c>
    </row>
    <row r="46" spans="1:3" x14ac:dyDescent="0.25">
      <c r="A46" s="31" t="s">
        <v>73</v>
      </c>
      <c r="B46" s="24" t="s">
        <v>74</v>
      </c>
      <c r="C46" s="32">
        <v>0</v>
      </c>
    </row>
    <row r="47" spans="1:3" x14ac:dyDescent="0.25">
      <c r="A47" s="31" t="s">
        <v>75</v>
      </c>
      <c r="B47" s="24" t="s">
        <v>76</v>
      </c>
      <c r="C47" s="32">
        <v>0</v>
      </c>
    </row>
    <row r="48" spans="1:3" x14ac:dyDescent="0.25">
      <c r="A48" s="31" t="s">
        <v>77</v>
      </c>
      <c r="B48" s="24" t="s">
        <v>78</v>
      </c>
      <c r="C48" s="32">
        <v>0</v>
      </c>
    </row>
    <row r="49" spans="1:3" x14ac:dyDescent="0.25">
      <c r="A49" s="16" t="s">
        <v>13</v>
      </c>
      <c r="B49" s="17" t="s">
        <v>79</v>
      </c>
      <c r="C49" s="18">
        <v>8.8510000000000009</v>
      </c>
    </row>
    <row r="50" spans="1:3" x14ac:dyDescent="0.25">
      <c r="A50" s="33" t="s">
        <v>15</v>
      </c>
      <c r="B50" s="17" t="s">
        <v>80</v>
      </c>
      <c r="C50" s="18">
        <v>0</v>
      </c>
    </row>
    <row r="51" spans="1:3" x14ac:dyDescent="0.25">
      <c r="A51" s="13" t="s">
        <v>21</v>
      </c>
      <c r="B51" s="14" t="s">
        <v>81</v>
      </c>
      <c r="C51" s="15">
        <f>SUM(C52:C54)</f>
        <v>476.06799999999998</v>
      </c>
    </row>
    <row r="52" spans="1:3" x14ac:dyDescent="0.25">
      <c r="A52" s="16" t="s">
        <v>23</v>
      </c>
      <c r="B52" s="17" t="s">
        <v>82</v>
      </c>
      <c r="C52" s="18">
        <v>467.827</v>
      </c>
    </row>
    <row r="53" spans="1:3" x14ac:dyDescent="0.25">
      <c r="A53" s="16" t="s">
        <v>83</v>
      </c>
      <c r="B53" s="17" t="s">
        <v>84</v>
      </c>
      <c r="C53" s="18">
        <v>0</v>
      </c>
    </row>
    <row r="54" spans="1:3" x14ac:dyDescent="0.25">
      <c r="A54" s="16" t="s">
        <v>85</v>
      </c>
      <c r="B54" s="17" t="s">
        <v>86</v>
      </c>
      <c r="C54" s="18">
        <v>8.2409999999999997</v>
      </c>
    </row>
    <row r="55" spans="1:3" x14ac:dyDescent="0.25">
      <c r="A55" s="13" t="s">
        <v>50</v>
      </c>
      <c r="B55" s="14" t="s">
        <v>87</v>
      </c>
      <c r="C55" s="19">
        <v>144.81</v>
      </c>
    </row>
    <row r="56" spans="1:3" ht="15.75" thickBot="1" x14ac:dyDescent="0.3">
      <c r="A56" s="34" t="s">
        <v>60</v>
      </c>
      <c r="B56" s="35" t="s">
        <v>88</v>
      </c>
      <c r="C56" s="36">
        <v>569.79</v>
      </c>
    </row>
    <row r="57" spans="1:3" ht="16.5" thickTop="1" thickBot="1" x14ac:dyDescent="0.3">
      <c r="A57" s="37"/>
      <c r="B57" s="38" t="s">
        <v>89</v>
      </c>
      <c r="C57" s="39">
        <f>SUM(C11,C41)</f>
        <v>24899.358</v>
      </c>
    </row>
    <row r="58" spans="1:3" ht="15.75" thickTop="1" x14ac:dyDescent="0.25">
      <c r="A58" s="10" t="s">
        <v>90</v>
      </c>
      <c r="B58" s="11" t="s">
        <v>91</v>
      </c>
      <c r="C58" s="12">
        <f>SUM(C59,C60,C63,C64)</f>
        <v>13017.209000000001</v>
      </c>
    </row>
    <row r="59" spans="1:3" x14ac:dyDescent="0.25">
      <c r="A59" s="13" t="s">
        <v>9</v>
      </c>
      <c r="B59" s="14" t="s">
        <v>92</v>
      </c>
      <c r="C59" s="19">
        <v>12953.819</v>
      </c>
    </row>
    <row r="60" spans="1:3" x14ac:dyDescent="0.25">
      <c r="A60" s="13" t="s">
        <v>21</v>
      </c>
      <c r="B60" s="14" t="s">
        <v>93</v>
      </c>
      <c r="C60" s="15">
        <f>SUM(C61,C62)</f>
        <v>0</v>
      </c>
    </row>
    <row r="61" spans="1:3" x14ac:dyDescent="0.25">
      <c r="A61" s="40" t="s">
        <v>23</v>
      </c>
      <c r="B61" s="17" t="s">
        <v>94</v>
      </c>
      <c r="C61" s="18">
        <v>0</v>
      </c>
    </row>
    <row r="62" spans="1:3" x14ac:dyDescent="0.25">
      <c r="A62" s="40" t="s">
        <v>83</v>
      </c>
      <c r="B62" s="17" t="s">
        <v>95</v>
      </c>
      <c r="C62" s="18">
        <v>0</v>
      </c>
    </row>
    <row r="63" spans="1:3" x14ac:dyDescent="0.25">
      <c r="A63" s="13" t="s">
        <v>50</v>
      </c>
      <c r="B63" s="14" t="s">
        <v>96</v>
      </c>
      <c r="C63" s="19">
        <v>29.95</v>
      </c>
    </row>
    <row r="64" spans="1:3" x14ac:dyDescent="0.25">
      <c r="A64" s="13" t="s">
        <v>60</v>
      </c>
      <c r="B64" s="14" t="s">
        <v>97</v>
      </c>
      <c r="C64" s="15">
        <f>SUM(C65,C66)</f>
        <v>33.44</v>
      </c>
    </row>
    <row r="65" spans="1:3" x14ac:dyDescent="0.25">
      <c r="A65" s="16" t="s">
        <v>62</v>
      </c>
      <c r="B65" s="17" t="s">
        <v>98</v>
      </c>
      <c r="C65" s="18">
        <v>-15.474</v>
      </c>
    </row>
    <row r="66" spans="1:3" x14ac:dyDescent="0.25">
      <c r="A66" s="16" t="s">
        <v>64</v>
      </c>
      <c r="B66" s="17" t="s">
        <v>99</v>
      </c>
      <c r="C66" s="18">
        <v>48.914000000000001</v>
      </c>
    </row>
    <row r="67" spans="1:3" x14ac:dyDescent="0.25">
      <c r="A67" s="13" t="s">
        <v>100</v>
      </c>
      <c r="B67" s="28" t="s">
        <v>101</v>
      </c>
      <c r="C67" s="29">
        <f>SUM(C68,C69)</f>
        <v>11464.425999999999</v>
      </c>
    </row>
    <row r="68" spans="1:3" x14ac:dyDescent="0.25">
      <c r="A68" s="13" t="s">
        <v>9</v>
      </c>
      <c r="B68" s="14" t="s">
        <v>102</v>
      </c>
      <c r="C68" s="19">
        <v>11464.425999999999</v>
      </c>
    </row>
    <row r="69" spans="1:3" x14ac:dyDescent="0.25">
      <c r="A69" s="13" t="s">
        <v>21</v>
      </c>
      <c r="B69" s="14" t="s">
        <v>103</v>
      </c>
      <c r="C69" s="19">
        <v>0</v>
      </c>
    </row>
    <row r="70" spans="1:3" x14ac:dyDescent="0.25">
      <c r="A70" s="13" t="s">
        <v>104</v>
      </c>
      <c r="B70" s="28" t="s">
        <v>105</v>
      </c>
      <c r="C70" s="29">
        <f>SUM(C71,C84)</f>
        <v>417.72300000000001</v>
      </c>
    </row>
    <row r="71" spans="1:3" x14ac:dyDescent="0.25">
      <c r="A71" s="13" t="s">
        <v>9</v>
      </c>
      <c r="B71" s="14" t="s">
        <v>106</v>
      </c>
      <c r="C71" s="15">
        <f>SUM(C72,C76,C77,C78,C82,C83)</f>
        <v>28.137</v>
      </c>
    </row>
    <row r="72" spans="1:3" x14ac:dyDescent="0.25">
      <c r="A72" s="16" t="s">
        <v>11</v>
      </c>
      <c r="B72" s="17" t="s">
        <v>107</v>
      </c>
      <c r="C72" s="30">
        <f>SUM(C73:C75)</f>
        <v>0</v>
      </c>
    </row>
    <row r="73" spans="1:3" x14ac:dyDescent="0.25">
      <c r="A73" s="41" t="s">
        <v>69</v>
      </c>
      <c r="B73" s="24" t="s">
        <v>108</v>
      </c>
      <c r="C73" s="32">
        <v>0</v>
      </c>
    </row>
    <row r="74" spans="1:3" x14ac:dyDescent="0.25">
      <c r="A74" s="41" t="s">
        <v>71</v>
      </c>
      <c r="B74" s="24" t="s">
        <v>109</v>
      </c>
      <c r="C74" s="32">
        <v>0</v>
      </c>
    </row>
    <row r="75" spans="1:3" x14ac:dyDescent="0.25">
      <c r="A75" s="41" t="s">
        <v>73</v>
      </c>
      <c r="B75" s="24" t="s">
        <v>110</v>
      </c>
      <c r="C75" s="32">
        <v>0</v>
      </c>
    </row>
    <row r="76" spans="1:3" x14ac:dyDescent="0.25">
      <c r="A76" s="16" t="s">
        <v>13</v>
      </c>
      <c r="B76" s="17" t="s">
        <v>111</v>
      </c>
      <c r="C76" s="18">
        <v>0</v>
      </c>
    </row>
    <row r="77" spans="1:3" x14ac:dyDescent="0.25">
      <c r="A77" s="16" t="s">
        <v>15</v>
      </c>
      <c r="B77" s="17" t="s">
        <v>112</v>
      </c>
      <c r="C77" s="18">
        <v>0</v>
      </c>
    </row>
    <row r="78" spans="1:3" x14ac:dyDescent="0.25">
      <c r="A78" s="16" t="s">
        <v>113</v>
      </c>
      <c r="B78" s="17" t="s">
        <v>114</v>
      </c>
      <c r="C78" s="30">
        <f>SUM(C79:C81)</f>
        <v>0</v>
      </c>
    </row>
    <row r="79" spans="1:3" x14ac:dyDescent="0.25">
      <c r="A79" s="41" t="s">
        <v>115</v>
      </c>
      <c r="B79" s="24" t="s">
        <v>116</v>
      </c>
      <c r="C79" s="32">
        <v>0</v>
      </c>
    </row>
    <row r="80" spans="1:3" x14ac:dyDescent="0.25">
      <c r="A80" s="41" t="s">
        <v>117</v>
      </c>
      <c r="B80" s="24" t="s">
        <v>118</v>
      </c>
      <c r="C80" s="32">
        <v>0</v>
      </c>
    </row>
    <row r="81" spans="1:3" x14ac:dyDescent="0.25">
      <c r="A81" s="41" t="s">
        <v>119</v>
      </c>
      <c r="B81" s="24" t="s">
        <v>120</v>
      </c>
      <c r="C81" s="32">
        <v>0</v>
      </c>
    </row>
    <row r="82" spans="1:3" x14ac:dyDescent="0.25">
      <c r="A82" s="16" t="s">
        <v>121</v>
      </c>
      <c r="B82" s="17" t="s">
        <v>122</v>
      </c>
      <c r="C82" s="18">
        <v>0</v>
      </c>
    </row>
    <row r="83" spans="1:3" x14ac:dyDescent="0.25">
      <c r="A83" s="16" t="s">
        <v>123</v>
      </c>
      <c r="B83" s="17" t="s">
        <v>124</v>
      </c>
      <c r="C83" s="18">
        <v>28.137</v>
      </c>
    </row>
    <row r="84" spans="1:3" x14ac:dyDescent="0.25">
      <c r="A84" s="13" t="s">
        <v>21</v>
      </c>
      <c r="B84" s="14" t="s">
        <v>125</v>
      </c>
      <c r="C84" s="15">
        <f>SUM(C85,C86,C89,C91,C92,C93,C96,C97)</f>
        <v>389.58600000000001</v>
      </c>
    </row>
    <row r="85" spans="1:3" x14ac:dyDescent="0.25">
      <c r="A85" s="16" t="s">
        <v>23</v>
      </c>
      <c r="B85" s="17" t="s">
        <v>126</v>
      </c>
      <c r="C85" s="18">
        <v>0</v>
      </c>
    </row>
    <row r="86" spans="1:3" x14ac:dyDescent="0.25">
      <c r="A86" s="16" t="s">
        <v>83</v>
      </c>
      <c r="B86" s="17" t="s">
        <v>107</v>
      </c>
      <c r="C86" s="30">
        <f>SUM(C87,C88)</f>
        <v>0</v>
      </c>
    </row>
    <row r="87" spans="1:3" x14ac:dyDescent="0.25">
      <c r="A87" s="41" t="s">
        <v>127</v>
      </c>
      <c r="B87" s="24" t="s">
        <v>109</v>
      </c>
      <c r="C87" s="32">
        <v>0</v>
      </c>
    </row>
    <row r="88" spans="1:3" x14ac:dyDescent="0.25">
      <c r="A88" s="41" t="s">
        <v>128</v>
      </c>
      <c r="B88" s="24" t="s">
        <v>129</v>
      </c>
      <c r="C88" s="32">
        <v>0</v>
      </c>
    </row>
    <row r="89" spans="1:3" x14ac:dyDescent="0.25">
      <c r="A89" s="16" t="s">
        <v>85</v>
      </c>
      <c r="B89" s="17" t="s">
        <v>111</v>
      </c>
      <c r="C89" s="18">
        <v>147.18799999999999</v>
      </c>
    </row>
    <row r="90" spans="1:3" x14ac:dyDescent="0.25">
      <c r="A90" s="42" t="s">
        <v>130</v>
      </c>
      <c r="B90" s="43" t="s">
        <v>131</v>
      </c>
      <c r="C90" s="25">
        <v>32.366999999999997</v>
      </c>
    </row>
    <row r="91" spans="1:3" x14ac:dyDescent="0.25">
      <c r="A91" s="16" t="s">
        <v>132</v>
      </c>
      <c r="B91" s="17" t="s">
        <v>112</v>
      </c>
      <c r="C91" s="18">
        <v>36.398000000000003</v>
      </c>
    </row>
    <row r="92" spans="1:3" x14ac:dyDescent="0.25">
      <c r="A92" s="16" t="s">
        <v>133</v>
      </c>
      <c r="B92" s="17" t="s">
        <v>134</v>
      </c>
      <c r="C92" s="18">
        <v>1.2669999999999999</v>
      </c>
    </row>
    <row r="93" spans="1:3" x14ac:dyDescent="0.25">
      <c r="A93" s="16" t="s">
        <v>135</v>
      </c>
      <c r="B93" s="17" t="s">
        <v>136</v>
      </c>
      <c r="C93" s="30">
        <f>SUM(C94,C95)</f>
        <v>155.68099999999998</v>
      </c>
    </row>
    <row r="94" spans="1:3" x14ac:dyDescent="0.25">
      <c r="A94" s="23" t="s">
        <v>137</v>
      </c>
      <c r="B94" s="24" t="s">
        <v>138</v>
      </c>
      <c r="C94" s="32">
        <v>155.6</v>
      </c>
    </row>
    <row r="95" spans="1:3" x14ac:dyDescent="0.25">
      <c r="A95" s="23" t="s">
        <v>139</v>
      </c>
      <c r="B95" s="24" t="s">
        <v>140</v>
      </c>
      <c r="C95" s="32">
        <v>8.1000000000000003E-2</v>
      </c>
    </row>
    <row r="96" spans="1:3" x14ac:dyDescent="0.25">
      <c r="A96" s="16" t="s">
        <v>141</v>
      </c>
      <c r="B96" s="17" t="s">
        <v>142</v>
      </c>
      <c r="C96" s="18">
        <v>0</v>
      </c>
    </row>
    <row r="97" spans="1:3" ht="15.75" thickBot="1" x14ac:dyDescent="0.3">
      <c r="A97" s="44" t="s">
        <v>143</v>
      </c>
      <c r="B97" s="45" t="s">
        <v>144</v>
      </c>
      <c r="C97" s="46">
        <v>49.052</v>
      </c>
    </row>
    <row r="98" spans="1:3" ht="16.5" thickTop="1" thickBot="1" x14ac:dyDescent="0.3">
      <c r="A98" s="37"/>
      <c r="B98" s="47" t="s">
        <v>145</v>
      </c>
      <c r="C98" s="39">
        <f>SUM(C58,C67,C70)</f>
        <v>24899.358000000004</v>
      </c>
    </row>
    <row r="99" spans="1:3" ht="15.75" thickTop="1" x14ac:dyDescent="0.25">
      <c r="A99" s="48"/>
      <c r="B99" s="49"/>
      <c r="C99" s="50"/>
    </row>
    <row r="100" spans="1:3" x14ac:dyDescent="0.25">
      <c r="A100" s="51"/>
      <c r="B100" s="52"/>
    </row>
  </sheetData>
  <sheetProtection password="F757" sheet="1" objects="1" scenarios="1"/>
  <mergeCells count="5">
    <mergeCell ref="B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03"/>
  <sheetViews>
    <sheetView workbookViewId="0">
      <selection sqref="A1:D1"/>
    </sheetView>
  </sheetViews>
  <sheetFormatPr defaultRowHeight="15" x14ac:dyDescent="0.25"/>
  <cols>
    <col min="1" max="1" width="9.7109375" customWidth="1"/>
    <col min="2" max="2" width="71.85546875" style="7" customWidth="1"/>
    <col min="3" max="3" width="13.42578125" customWidth="1"/>
    <col min="4" max="4" width="32.5703125" customWidth="1"/>
    <col min="5" max="5" width="10.7109375" customWidth="1"/>
    <col min="6" max="6" width="21.7109375" customWidth="1"/>
    <col min="7" max="7" width="9" customWidth="1"/>
  </cols>
  <sheetData>
    <row r="1" spans="1:7" x14ac:dyDescent="0.25">
      <c r="A1" s="969" t="s">
        <v>0</v>
      </c>
      <c r="B1" s="970"/>
      <c r="C1" s="970"/>
      <c r="D1" s="971"/>
    </row>
    <row r="2" spans="1:7" x14ac:dyDescent="0.25">
      <c r="A2" s="969" t="s">
        <v>1</v>
      </c>
      <c r="B2" s="970"/>
      <c r="C2" s="970"/>
      <c r="D2" s="971"/>
    </row>
    <row r="3" spans="1:7" x14ac:dyDescent="0.25">
      <c r="A3" s="972"/>
      <c r="B3" s="973"/>
      <c r="C3" s="973"/>
      <c r="D3" s="974"/>
    </row>
    <row r="4" spans="1:7" x14ac:dyDescent="0.25">
      <c r="A4" s="1"/>
      <c r="B4" s="588"/>
      <c r="C4" s="1"/>
      <c r="D4" s="1"/>
    </row>
    <row r="5" spans="1:7" x14ac:dyDescent="0.25">
      <c r="A5" s="975" t="s">
        <v>885</v>
      </c>
      <c r="B5" s="976"/>
      <c r="C5" s="976"/>
      <c r="D5" s="977"/>
    </row>
    <row r="6" spans="1:7" x14ac:dyDescent="0.25">
      <c r="A6" s="1"/>
      <c r="B6" s="588"/>
      <c r="C6" s="1"/>
      <c r="D6" s="1"/>
    </row>
    <row r="8" spans="1:7" ht="15.75" thickBot="1" x14ac:dyDescent="0.3">
      <c r="A8" s="589" t="s">
        <v>635</v>
      </c>
      <c r="B8" s="1064" t="s">
        <v>886</v>
      </c>
      <c r="C8" s="1064"/>
      <c r="D8" s="1064"/>
      <c r="E8" s="590"/>
      <c r="F8" s="591"/>
      <c r="G8" s="591"/>
    </row>
    <row r="9" spans="1:7" ht="15.75" thickBot="1" x14ac:dyDescent="0.3">
      <c r="A9" s="221" t="s">
        <v>4</v>
      </c>
      <c r="B9" s="592" t="s">
        <v>887</v>
      </c>
      <c r="C9" s="593" t="s">
        <v>6</v>
      </c>
      <c r="D9" s="594" t="s">
        <v>888</v>
      </c>
      <c r="E9" s="590"/>
      <c r="F9" s="595"/>
      <c r="G9" s="591"/>
    </row>
    <row r="10" spans="1:7" x14ac:dyDescent="0.25">
      <c r="A10" s="240"/>
      <c r="B10" s="596" t="s">
        <v>889</v>
      </c>
      <c r="C10" s="597">
        <f>SUM(C11,C21,C22)</f>
        <v>2500.4731264130401</v>
      </c>
      <c r="D10" s="598" t="s">
        <v>890</v>
      </c>
      <c r="E10" s="599"/>
      <c r="F10" s="595"/>
      <c r="G10" s="600"/>
    </row>
    <row r="11" spans="1:7" x14ac:dyDescent="0.25">
      <c r="A11" s="226">
        <v>1</v>
      </c>
      <c r="B11" s="601" t="s">
        <v>891</v>
      </c>
      <c r="C11" s="227">
        <f>SUM(C12,C13,C14,C15,C16,C17,C18,C19,C20)</f>
        <v>1790.0742453121807</v>
      </c>
      <c r="D11" s="228" t="s">
        <v>892</v>
      </c>
      <c r="E11" s="599"/>
      <c r="F11" s="595"/>
      <c r="G11" s="600"/>
    </row>
    <row r="12" spans="1:7" x14ac:dyDescent="0.25">
      <c r="A12" s="71" t="s">
        <v>275</v>
      </c>
      <c r="B12" s="103" t="s">
        <v>893</v>
      </c>
      <c r="C12" s="229">
        <f>SUM(C54,C114,C186,C204,C216,C232,C244,C261,C271,C283)</f>
        <v>255.61822465635669</v>
      </c>
      <c r="D12" s="228" t="s">
        <v>894</v>
      </c>
      <c r="E12" s="599"/>
      <c r="F12" s="595"/>
      <c r="G12" s="600"/>
    </row>
    <row r="13" spans="1:7" x14ac:dyDescent="0.25">
      <c r="A13" s="71" t="s">
        <v>285</v>
      </c>
      <c r="B13" s="103" t="s">
        <v>895</v>
      </c>
      <c r="C13" s="229">
        <f>SUM(C55,C115,C187,C198,C205,C217,C233,C245,C262,C272,C284)</f>
        <v>113.72570479948629</v>
      </c>
      <c r="D13" s="228" t="s">
        <v>896</v>
      </c>
      <c r="E13" s="602"/>
      <c r="F13" s="595"/>
      <c r="G13" s="600"/>
    </row>
    <row r="14" spans="1:7" x14ac:dyDescent="0.25">
      <c r="A14" s="71" t="s">
        <v>287</v>
      </c>
      <c r="B14" s="103" t="s">
        <v>897</v>
      </c>
      <c r="C14" s="229">
        <f>SUM(C56,C116,C188,C206,C218,C228,C234,C246,C263,C273,C285)</f>
        <v>361.06886085386128</v>
      </c>
      <c r="D14" s="603" t="s">
        <v>898</v>
      </c>
      <c r="E14" s="83"/>
      <c r="F14" s="595"/>
      <c r="G14" s="136"/>
    </row>
    <row r="15" spans="1:7" x14ac:dyDescent="0.25">
      <c r="A15" s="71" t="s">
        <v>17</v>
      </c>
      <c r="B15" s="103" t="s">
        <v>899</v>
      </c>
      <c r="C15" s="229">
        <f>SUM(C57,C117,C189,C207,C219,C235,C247,C264,C274,C286)</f>
        <v>422.65540826337156</v>
      </c>
      <c r="D15" s="228" t="s">
        <v>900</v>
      </c>
      <c r="E15" s="599"/>
      <c r="F15" s="600"/>
      <c r="G15" s="600"/>
    </row>
    <row r="16" spans="1:7" x14ac:dyDescent="0.25">
      <c r="A16" s="71" t="s">
        <v>19</v>
      </c>
      <c r="B16" s="103" t="s">
        <v>901</v>
      </c>
      <c r="C16" s="229">
        <f>SUM(C58,C118,C190,C199,C208,C220,C229,C236,C248,C265,C275,C287)</f>
        <v>356.29275380065576</v>
      </c>
      <c r="D16" s="228" t="s">
        <v>902</v>
      </c>
      <c r="E16" s="599"/>
      <c r="F16" s="600"/>
      <c r="G16" s="600"/>
    </row>
    <row r="17" spans="1:7" x14ac:dyDescent="0.25">
      <c r="A17" s="71" t="s">
        <v>734</v>
      </c>
      <c r="B17" s="103" t="s">
        <v>903</v>
      </c>
      <c r="C17" s="229">
        <f>SUM(C59,C119,C191,C200,C209,C221,C237,C249,C266,C276,C288)</f>
        <v>69.707022130300089</v>
      </c>
      <c r="D17" s="228" t="s">
        <v>904</v>
      </c>
      <c r="E17" s="599"/>
      <c r="F17" s="600"/>
      <c r="G17" s="600"/>
    </row>
    <row r="18" spans="1:7" x14ac:dyDescent="0.25">
      <c r="A18" s="71" t="s">
        <v>740</v>
      </c>
      <c r="B18" s="103" t="s">
        <v>905</v>
      </c>
      <c r="C18" s="229">
        <f>SUM(C60,C120,C192,C202,C210,C222,C230,C238,C250,C267,C277,C289)</f>
        <v>0</v>
      </c>
      <c r="D18" s="228" t="s">
        <v>906</v>
      </c>
      <c r="E18" s="599"/>
      <c r="F18" s="600"/>
      <c r="G18" s="600"/>
    </row>
    <row r="19" spans="1:7" ht="25.5" x14ac:dyDescent="0.25">
      <c r="A19" s="71" t="s">
        <v>749</v>
      </c>
      <c r="B19" s="103" t="s">
        <v>907</v>
      </c>
      <c r="C19" s="229">
        <f>SUM(C61,C121,C193,C211,C223,C239,C251,C268,C278,C290)</f>
        <v>172.30761860376435</v>
      </c>
      <c r="D19" s="228" t="s">
        <v>908</v>
      </c>
      <c r="E19" s="599"/>
      <c r="F19" s="600"/>
      <c r="G19" s="600"/>
    </row>
    <row r="20" spans="1:7" ht="25.5" x14ac:dyDescent="0.25">
      <c r="A20" s="71" t="s">
        <v>763</v>
      </c>
      <c r="B20" s="103" t="s">
        <v>909</v>
      </c>
      <c r="C20" s="229">
        <f>SUM(C62,C122,C194,C212,C224,C240,C252,C269,C279,C291)</f>
        <v>38.698652204384956</v>
      </c>
      <c r="D20" s="228" t="s">
        <v>910</v>
      </c>
      <c r="E20" s="599"/>
      <c r="F20" s="600"/>
      <c r="G20" s="600"/>
    </row>
    <row r="21" spans="1:7" ht="22.5" x14ac:dyDescent="0.25">
      <c r="A21" s="226">
        <v>2</v>
      </c>
      <c r="B21" s="601" t="s">
        <v>911</v>
      </c>
      <c r="C21" s="227">
        <f>SUM(C63,C123,C195,C213,C225,C241,C253,C280)</f>
        <v>393.22069477093891</v>
      </c>
      <c r="D21" s="604" t="s">
        <v>912</v>
      </c>
      <c r="E21" s="599"/>
      <c r="F21" s="600"/>
      <c r="G21" s="600"/>
    </row>
    <row r="22" spans="1:7" ht="34.5" thickBot="1" x14ac:dyDescent="0.3">
      <c r="A22" s="266">
        <v>3</v>
      </c>
      <c r="B22" s="605" t="s">
        <v>913</v>
      </c>
      <c r="C22" s="606">
        <f>SUM(C64,C124,C196,C214,C226,C242,C254,C281,C292)</f>
        <v>317.17818632992083</v>
      </c>
      <c r="D22" s="607" t="s">
        <v>914</v>
      </c>
      <c r="E22" s="83"/>
      <c r="F22" s="136"/>
      <c r="G22" s="136"/>
    </row>
    <row r="23" spans="1:7" ht="16.5" thickBot="1" x14ac:dyDescent="0.3">
      <c r="A23" s="608" t="s">
        <v>9</v>
      </c>
      <c r="B23" s="609" t="s">
        <v>915</v>
      </c>
      <c r="C23" s="610">
        <f>SUM(C24:C39,C48:C50)</f>
        <v>94.803833070849834</v>
      </c>
      <c r="D23" s="611" t="s">
        <v>916</v>
      </c>
      <c r="E23" s="58"/>
      <c r="F23" s="58"/>
      <c r="G23" s="58"/>
    </row>
    <row r="24" spans="1:7" x14ac:dyDescent="0.25">
      <c r="A24" s="97" t="s">
        <v>11</v>
      </c>
      <c r="B24" s="612" t="s">
        <v>917</v>
      </c>
      <c r="C24" s="613">
        <v>-0.60868999999999995</v>
      </c>
      <c r="D24" s="254"/>
      <c r="E24" s="58"/>
      <c r="F24" s="58"/>
      <c r="G24" s="58"/>
    </row>
    <row r="25" spans="1:7" x14ac:dyDescent="0.25">
      <c r="A25" s="71" t="s">
        <v>13</v>
      </c>
      <c r="B25" s="103" t="s">
        <v>918</v>
      </c>
      <c r="C25" s="256">
        <v>0.17399999999999999</v>
      </c>
      <c r="D25" s="228"/>
      <c r="E25" s="58"/>
      <c r="F25" s="58"/>
      <c r="G25" s="58"/>
    </row>
    <row r="26" spans="1:7" x14ac:dyDescent="0.25">
      <c r="A26" s="151" t="s">
        <v>15</v>
      </c>
      <c r="B26" s="103" t="s">
        <v>919</v>
      </c>
      <c r="C26" s="256">
        <v>4.5</v>
      </c>
      <c r="D26" s="228"/>
      <c r="E26" s="58"/>
      <c r="F26" s="58"/>
      <c r="G26" s="58"/>
    </row>
    <row r="27" spans="1:7" x14ac:dyDescent="0.25">
      <c r="A27" s="151" t="s">
        <v>113</v>
      </c>
      <c r="B27" s="103" t="s">
        <v>920</v>
      </c>
      <c r="C27" s="256">
        <v>0</v>
      </c>
      <c r="D27" s="228"/>
      <c r="E27" s="58"/>
      <c r="F27" s="58"/>
      <c r="G27" s="58"/>
    </row>
    <row r="28" spans="1:7" x14ac:dyDescent="0.25">
      <c r="A28" s="71" t="s">
        <v>121</v>
      </c>
      <c r="B28" s="103" t="s">
        <v>921</v>
      </c>
      <c r="C28" s="256">
        <v>2.2300800000000001</v>
      </c>
      <c r="D28" s="228"/>
      <c r="E28" s="58"/>
      <c r="F28" s="58"/>
      <c r="G28" s="58"/>
    </row>
    <row r="29" spans="1:7" ht="38.25" x14ac:dyDescent="0.25">
      <c r="A29" s="151" t="s">
        <v>123</v>
      </c>
      <c r="B29" s="103" t="s">
        <v>922</v>
      </c>
      <c r="C29" s="256">
        <v>0.67388999999999999</v>
      </c>
      <c r="D29" s="228"/>
      <c r="E29" s="58"/>
      <c r="F29" s="58"/>
      <c r="G29" s="58"/>
    </row>
    <row r="30" spans="1:7" x14ac:dyDescent="0.25">
      <c r="A30" s="151" t="s">
        <v>923</v>
      </c>
      <c r="B30" s="103" t="s">
        <v>924</v>
      </c>
      <c r="C30" s="256">
        <v>37.556180965000003</v>
      </c>
      <c r="D30" s="228"/>
      <c r="E30" s="58"/>
      <c r="F30" s="58"/>
      <c r="G30" s="58"/>
    </row>
    <row r="31" spans="1:7" ht="39" x14ac:dyDescent="0.25">
      <c r="A31" s="71" t="s">
        <v>925</v>
      </c>
      <c r="B31" s="614" t="s">
        <v>926</v>
      </c>
      <c r="C31" s="256">
        <v>0</v>
      </c>
      <c r="D31" s="228"/>
      <c r="E31" s="58"/>
      <c r="F31" s="58"/>
      <c r="G31" s="58"/>
    </row>
    <row r="32" spans="1:7" ht="26.25" x14ac:dyDescent="0.25">
      <c r="A32" s="151" t="s">
        <v>927</v>
      </c>
      <c r="B32" s="614" t="s">
        <v>928</v>
      </c>
      <c r="C32" s="256">
        <v>0</v>
      </c>
      <c r="D32" s="228"/>
      <c r="E32" s="58"/>
      <c r="F32" s="58"/>
      <c r="G32" s="58"/>
    </row>
    <row r="33" spans="1:7" ht="26.25" x14ac:dyDescent="0.25">
      <c r="A33" s="71" t="s">
        <v>929</v>
      </c>
      <c r="B33" s="614" t="s">
        <v>930</v>
      </c>
      <c r="C33" s="256">
        <v>142.81725741888499</v>
      </c>
      <c r="D33" s="228"/>
      <c r="E33" s="58"/>
      <c r="F33" s="58"/>
      <c r="G33" s="58"/>
    </row>
    <row r="34" spans="1:7" x14ac:dyDescent="0.25">
      <c r="A34" s="71" t="s">
        <v>931</v>
      </c>
      <c r="B34" s="614" t="s">
        <v>932</v>
      </c>
      <c r="C34" s="256">
        <v>0</v>
      </c>
      <c r="D34" s="228"/>
      <c r="E34" s="58"/>
      <c r="F34" s="58"/>
      <c r="G34" s="58"/>
    </row>
    <row r="35" spans="1:7" ht="26.25" x14ac:dyDescent="0.25">
      <c r="A35" s="71" t="s">
        <v>933</v>
      </c>
      <c r="B35" s="615" t="s">
        <v>934</v>
      </c>
      <c r="C35" s="256">
        <v>0</v>
      </c>
      <c r="D35" s="228"/>
      <c r="E35" s="58"/>
      <c r="F35" s="58"/>
      <c r="G35" s="58"/>
    </row>
    <row r="36" spans="1:7" ht="26.25" x14ac:dyDescent="0.25">
      <c r="A36" s="71" t="s">
        <v>935</v>
      </c>
      <c r="B36" s="614" t="s">
        <v>936</v>
      </c>
      <c r="C36" s="256">
        <v>0</v>
      </c>
      <c r="D36" s="228"/>
      <c r="E36" s="58"/>
      <c r="F36" s="58"/>
      <c r="G36" s="58"/>
    </row>
    <row r="37" spans="1:7" x14ac:dyDescent="0.25">
      <c r="A37" s="71" t="s">
        <v>937</v>
      </c>
      <c r="B37" s="614" t="s">
        <v>938</v>
      </c>
      <c r="C37" s="256">
        <v>0</v>
      </c>
      <c r="D37" s="228"/>
      <c r="E37" s="58"/>
      <c r="F37" s="58"/>
      <c r="G37" s="58"/>
    </row>
    <row r="38" spans="1:7" ht="26.25" x14ac:dyDescent="0.25">
      <c r="A38" s="71" t="s">
        <v>939</v>
      </c>
      <c r="B38" s="614" t="s">
        <v>940</v>
      </c>
      <c r="C38" s="256">
        <v>-258.72331357261697</v>
      </c>
      <c r="D38" s="228"/>
      <c r="E38" s="58"/>
      <c r="F38" s="58"/>
      <c r="G38" s="58"/>
    </row>
    <row r="39" spans="1:7" x14ac:dyDescent="0.25">
      <c r="A39" s="71" t="s">
        <v>941</v>
      </c>
      <c r="B39" s="614" t="s">
        <v>942</v>
      </c>
      <c r="C39" s="229">
        <f>SUM(C40:C47)</f>
        <v>0</v>
      </c>
      <c r="D39" s="228"/>
      <c r="E39" s="58"/>
      <c r="F39" s="58"/>
      <c r="G39" s="58"/>
    </row>
    <row r="40" spans="1:7" x14ac:dyDescent="0.25">
      <c r="A40" s="71" t="s">
        <v>943</v>
      </c>
      <c r="B40" s="110" t="s">
        <v>944</v>
      </c>
      <c r="C40" s="256">
        <v>0</v>
      </c>
      <c r="D40" s="228"/>
      <c r="E40" s="58"/>
      <c r="F40" s="58"/>
      <c r="G40" s="58"/>
    </row>
    <row r="41" spans="1:7" x14ac:dyDescent="0.25">
      <c r="A41" s="71" t="s">
        <v>945</v>
      </c>
      <c r="B41" s="110" t="s">
        <v>946</v>
      </c>
      <c r="C41" s="232">
        <v>0</v>
      </c>
      <c r="D41" s="228"/>
      <c r="E41" s="58"/>
      <c r="F41" s="58"/>
      <c r="G41" s="58"/>
    </row>
    <row r="42" spans="1:7" x14ac:dyDescent="0.25">
      <c r="A42" s="71" t="s">
        <v>947</v>
      </c>
      <c r="B42" s="110" t="s">
        <v>948</v>
      </c>
      <c r="C42" s="232">
        <v>0</v>
      </c>
      <c r="D42" s="228"/>
      <c r="E42" s="58"/>
      <c r="F42" s="58"/>
      <c r="G42" s="58"/>
    </row>
    <row r="43" spans="1:7" x14ac:dyDescent="0.25">
      <c r="A43" s="71" t="s">
        <v>949</v>
      </c>
      <c r="B43" s="110" t="s">
        <v>950</v>
      </c>
      <c r="C43" s="232">
        <v>0</v>
      </c>
      <c r="D43" s="228"/>
      <c r="E43" s="58"/>
      <c r="F43" s="58"/>
      <c r="G43" s="58"/>
    </row>
    <row r="44" spans="1:7" x14ac:dyDescent="0.25">
      <c r="A44" s="71" t="s">
        <v>951</v>
      </c>
      <c r="B44" s="110" t="s">
        <v>952</v>
      </c>
      <c r="C44" s="232">
        <v>0</v>
      </c>
      <c r="D44" s="228"/>
      <c r="E44" s="58"/>
      <c r="F44" s="58"/>
      <c r="G44" s="58"/>
    </row>
    <row r="45" spans="1:7" x14ac:dyDescent="0.25">
      <c r="A45" s="71" t="s">
        <v>953</v>
      </c>
      <c r="B45" s="110" t="s">
        <v>954</v>
      </c>
      <c r="C45" s="232">
        <v>0</v>
      </c>
      <c r="D45" s="228"/>
      <c r="E45" s="58"/>
      <c r="F45" s="58"/>
      <c r="G45" s="58"/>
    </row>
    <row r="46" spans="1:7" ht="26.25" x14ac:dyDescent="0.25">
      <c r="A46" s="71" t="s">
        <v>955</v>
      </c>
      <c r="B46" s="616" t="s">
        <v>956</v>
      </c>
      <c r="C46" s="232">
        <v>0</v>
      </c>
      <c r="D46" s="228"/>
      <c r="E46" s="58"/>
      <c r="F46" s="58"/>
      <c r="G46" s="58"/>
    </row>
    <row r="47" spans="1:7" x14ac:dyDescent="0.25">
      <c r="A47" s="151" t="s">
        <v>957</v>
      </c>
      <c r="B47" s="617" t="s">
        <v>958</v>
      </c>
      <c r="C47" s="256">
        <v>0</v>
      </c>
      <c r="D47" s="228"/>
      <c r="E47" s="58"/>
      <c r="F47" s="58"/>
      <c r="G47" s="58"/>
    </row>
    <row r="48" spans="1:7" ht="22.5" x14ac:dyDescent="0.25">
      <c r="A48" s="71" t="s">
        <v>959</v>
      </c>
      <c r="B48" s="614" t="s">
        <v>960</v>
      </c>
      <c r="C48" s="618">
        <v>49.715429999999998</v>
      </c>
      <c r="D48" s="604" t="s">
        <v>961</v>
      </c>
      <c r="E48" s="58"/>
      <c r="F48" s="58"/>
      <c r="G48" s="58"/>
    </row>
    <row r="49" spans="1:7" ht="26.25" x14ac:dyDescent="0.25">
      <c r="A49" s="71" t="s">
        <v>962</v>
      </c>
      <c r="B49" s="614" t="s">
        <v>963</v>
      </c>
      <c r="C49" s="619">
        <v>90.275568259581803</v>
      </c>
      <c r="D49" s="604" t="s">
        <v>964</v>
      </c>
      <c r="E49" s="58"/>
      <c r="F49" s="58"/>
      <c r="G49" s="58"/>
    </row>
    <row r="50" spans="1:7" ht="27" thickBot="1" x14ac:dyDescent="0.3">
      <c r="A50" s="116" t="s">
        <v>965</v>
      </c>
      <c r="B50" s="620" t="s">
        <v>966</v>
      </c>
      <c r="C50" s="621">
        <v>26.193429999999999</v>
      </c>
      <c r="D50" s="280"/>
      <c r="E50" s="58"/>
      <c r="F50" s="58"/>
      <c r="G50" s="58"/>
    </row>
    <row r="51" spans="1:7" ht="39.75" thickBot="1" x14ac:dyDescent="0.3">
      <c r="A51" s="622" t="s">
        <v>967</v>
      </c>
      <c r="B51" s="623" t="s">
        <v>968</v>
      </c>
      <c r="C51" s="624">
        <v>-382.68192440872798</v>
      </c>
      <c r="D51" s="625"/>
      <c r="E51" s="58"/>
      <c r="F51" s="58"/>
      <c r="G51" s="58"/>
    </row>
    <row r="52" spans="1:7" ht="16.5" thickBot="1" x14ac:dyDescent="0.3">
      <c r="A52" s="608" t="s">
        <v>969</v>
      </c>
      <c r="B52" s="609" t="s">
        <v>970</v>
      </c>
      <c r="C52" s="610">
        <f>SUM(C53,C113,C185,C197,C203,C215,C227,C231,C243,C260,C270,C282)</f>
        <v>2500.4731264130401</v>
      </c>
      <c r="D52" s="626"/>
      <c r="E52" s="627"/>
      <c r="F52" s="628"/>
      <c r="G52" s="628"/>
    </row>
    <row r="53" spans="1:7" x14ac:dyDescent="0.25">
      <c r="A53" s="251" t="s">
        <v>482</v>
      </c>
      <c r="B53" s="281" t="s">
        <v>971</v>
      </c>
      <c r="C53" s="253">
        <f>SUM(C54:C64)</f>
        <v>796.16178789414903</v>
      </c>
      <c r="D53" s="629"/>
      <c r="E53" s="627"/>
      <c r="F53" s="628"/>
      <c r="G53" s="628"/>
    </row>
    <row r="54" spans="1:7" x14ac:dyDescent="0.25">
      <c r="A54" s="226" t="s">
        <v>972</v>
      </c>
      <c r="B54" s="103" t="s">
        <v>973</v>
      </c>
      <c r="C54" s="630">
        <f t="shared" ref="C54:C64" si="0">SUM(C66,C78,C90,C102)</f>
        <v>54.405103076574299</v>
      </c>
      <c r="D54" s="228" t="s">
        <v>974</v>
      </c>
      <c r="E54" s="599"/>
      <c r="F54" s="600"/>
      <c r="G54" s="600"/>
    </row>
    <row r="55" spans="1:7" x14ac:dyDescent="0.25">
      <c r="A55" s="226" t="s">
        <v>975</v>
      </c>
      <c r="B55" s="103" t="s">
        <v>895</v>
      </c>
      <c r="C55" s="630">
        <f t="shared" si="0"/>
        <v>24.815490284860701</v>
      </c>
      <c r="D55" s="228" t="s">
        <v>976</v>
      </c>
      <c r="E55" s="599"/>
      <c r="F55" s="600"/>
      <c r="G55" s="600"/>
    </row>
    <row r="56" spans="1:7" x14ac:dyDescent="0.25">
      <c r="A56" s="226" t="s">
        <v>977</v>
      </c>
      <c r="B56" s="103" t="s">
        <v>978</v>
      </c>
      <c r="C56" s="630">
        <f t="shared" si="0"/>
        <v>159.067722304754</v>
      </c>
      <c r="D56" s="228" t="s">
        <v>979</v>
      </c>
      <c r="E56" s="599"/>
      <c r="F56" s="600"/>
      <c r="G56" s="600"/>
    </row>
    <row r="57" spans="1:7" x14ac:dyDescent="0.25">
      <c r="A57" s="226" t="s">
        <v>980</v>
      </c>
      <c r="B57" s="103" t="s">
        <v>899</v>
      </c>
      <c r="C57" s="630">
        <f t="shared" si="0"/>
        <v>208.223336563798</v>
      </c>
      <c r="D57" s="228" t="s">
        <v>981</v>
      </c>
      <c r="E57" s="599"/>
      <c r="F57" s="600"/>
      <c r="G57" s="600"/>
    </row>
    <row r="58" spans="1:7" x14ac:dyDescent="0.25">
      <c r="A58" s="226" t="s">
        <v>982</v>
      </c>
      <c r="B58" s="103" t="s">
        <v>901</v>
      </c>
      <c r="C58" s="630">
        <f t="shared" si="0"/>
        <v>122.44458636185701</v>
      </c>
      <c r="D58" s="228" t="s">
        <v>983</v>
      </c>
      <c r="E58" s="599"/>
      <c r="F58" s="600"/>
      <c r="G58" s="600"/>
    </row>
    <row r="59" spans="1:7" x14ac:dyDescent="0.25">
      <c r="A59" s="226" t="s">
        <v>984</v>
      </c>
      <c r="B59" s="103" t="s">
        <v>903</v>
      </c>
      <c r="C59" s="630">
        <f t="shared" si="0"/>
        <v>41.0178587594582</v>
      </c>
      <c r="D59" s="228" t="s">
        <v>985</v>
      </c>
      <c r="E59" s="599"/>
      <c r="F59" s="600"/>
      <c r="G59" s="600"/>
    </row>
    <row r="60" spans="1:7" x14ac:dyDescent="0.25">
      <c r="A60" s="226" t="s">
        <v>986</v>
      </c>
      <c r="B60" s="103" t="s">
        <v>905</v>
      </c>
      <c r="C60" s="630">
        <f t="shared" si="0"/>
        <v>0</v>
      </c>
      <c r="D60" s="228" t="s">
        <v>987</v>
      </c>
      <c r="E60" s="599"/>
      <c r="F60" s="600"/>
      <c r="G60" s="600"/>
    </row>
    <row r="61" spans="1:7" ht="25.5" x14ac:dyDescent="0.25">
      <c r="A61" s="226" t="s">
        <v>988</v>
      </c>
      <c r="B61" s="103" t="s">
        <v>907</v>
      </c>
      <c r="C61" s="630">
        <f t="shared" si="0"/>
        <v>30.267108166496101</v>
      </c>
      <c r="D61" s="228" t="s">
        <v>989</v>
      </c>
      <c r="E61" s="599"/>
      <c r="F61" s="600"/>
      <c r="G61" s="600"/>
    </row>
    <row r="62" spans="1:7" ht="25.5" x14ac:dyDescent="0.25">
      <c r="A62" s="226" t="s">
        <v>990</v>
      </c>
      <c r="B62" s="103" t="s">
        <v>909</v>
      </c>
      <c r="C62" s="630">
        <f t="shared" si="0"/>
        <v>36.680491176470603</v>
      </c>
      <c r="D62" s="228" t="s">
        <v>991</v>
      </c>
      <c r="E62" s="599"/>
      <c r="F62" s="600"/>
      <c r="G62" s="600"/>
    </row>
    <row r="63" spans="1:7" x14ac:dyDescent="0.25">
      <c r="A63" s="226" t="s">
        <v>992</v>
      </c>
      <c r="B63" s="103" t="s">
        <v>993</v>
      </c>
      <c r="C63" s="630">
        <f t="shared" si="0"/>
        <v>94.244981799764602</v>
      </c>
      <c r="D63" s="228" t="s">
        <v>994</v>
      </c>
      <c r="E63" s="599"/>
      <c r="F63" s="600"/>
      <c r="G63" s="600"/>
    </row>
    <row r="64" spans="1:7" x14ac:dyDescent="0.25">
      <c r="A64" s="226" t="s">
        <v>995</v>
      </c>
      <c r="B64" s="103" t="s">
        <v>996</v>
      </c>
      <c r="C64" s="630">
        <f t="shared" si="0"/>
        <v>24.995109400115499</v>
      </c>
      <c r="D64" s="228" t="s">
        <v>997</v>
      </c>
      <c r="E64" s="599"/>
      <c r="F64" s="600"/>
      <c r="G64" s="600"/>
    </row>
    <row r="65" spans="1:7" x14ac:dyDescent="0.25">
      <c r="A65" s="226">
        <v>1</v>
      </c>
      <c r="B65" s="601" t="s">
        <v>998</v>
      </c>
      <c r="C65" s="631">
        <f>SUM(C66:C76)</f>
        <v>690.70397789414881</v>
      </c>
      <c r="D65" s="228"/>
      <c r="E65" s="599"/>
      <c r="F65" s="600"/>
      <c r="G65" s="600"/>
    </row>
    <row r="66" spans="1:7" x14ac:dyDescent="0.25">
      <c r="A66" s="71" t="s">
        <v>275</v>
      </c>
      <c r="B66" s="103" t="s">
        <v>944</v>
      </c>
      <c r="C66" s="632">
        <v>53.405103076574299</v>
      </c>
      <c r="D66" s="603"/>
      <c r="E66" s="83"/>
      <c r="F66" s="136"/>
      <c r="G66" s="136"/>
    </row>
    <row r="67" spans="1:7" x14ac:dyDescent="0.25">
      <c r="A67" s="71" t="s">
        <v>285</v>
      </c>
      <c r="B67" s="103" t="s">
        <v>999</v>
      </c>
      <c r="C67" s="632">
        <v>20.459490284860699</v>
      </c>
      <c r="D67" s="228"/>
      <c r="E67" s="633"/>
      <c r="F67" s="633"/>
      <c r="G67" s="633"/>
    </row>
    <row r="68" spans="1:7" x14ac:dyDescent="0.25">
      <c r="A68" s="71" t="s">
        <v>287</v>
      </c>
      <c r="B68" s="103" t="s">
        <v>1000</v>
      </c>
      <c r="C68" s="632">
        <v>130.51919941595401</v>
      </c>
      <c r="D68" s="228"/>
      <c r="E68" s="633"/>
      <c r="F68" s="633"/>
      <c r="G68" s="633"/>
    </row>
    <row r="69" spans="1:7" x14ac:dyDescent="0.25">
      <c r="A69" s="71" t="s">
        <v>17</v>
      </c>
      <c r="B69" s="103" t="s">
        <v>1001</v>
      </c>
      <c r="C69" s="632">
        <v>206.86477945259799</v>
      </c>
      <c r="D69" s="228"/>
      <c r="E69" s="633"/>
      <c r="F69" s="633"/>
      <c r="G69" s="633"/>
    </row>
    <row r="70" spans="1:7" x14ac:dyDescent="0.25">
      <c r="A70" s="71" t="s">
        <v>19</v>
      </c>
      <c r="B70" s="103" t="s">
        <v>1002</v>
      </c>
      <c r="C70" s="632">
        <v>109.256766361857</v>
      </c>
      <c r="D70" s="228"/>
      <c r="E70" s="633"/>
      <c r="F70" s="633"/>
      <c r="G70" s="633"/>
    </row>
    <row r="71" spans="1:7" x14ac:dyDescent="0.25">
      <c r="A71" s="71" t="s">
        <v>734</v>
      </c>
      <c r="B71" s="103" t="s">
        <v>954</v>
      </c>
      <c r="C71" s="632">
        <v>30.5878587594582</v>
      </c>
      <c r="D71" s="228"/>
      <c r="E71" s="633"/>
      <c r="F71" s="633"/>
      <c r="G71" s="633"/>
    </row>
    <row r="72" spans="1:7" x14ac:dyDescent="0.25">
      <c r="A72" s="71" t="s">
        <v>740</v>
      </c>
      <c r="B72" s="103" t="s">
        <v>1003</v>
      </c>
      <c r="C72" s="632">
        <v>0</v>
      </c>
      <c r="D72" s="228"/>
      <c r="E72" s="633"/>
      <c r="F72" s="633"/>
      <c r="G72" s="633"/>
    </row>
    <row r="73" spans="1:7" x14ac:dyDescent="0.25">
      <c r="A73" s="71" t="s">
        <v>749</v>
      </c>
      <c r="B73" s="103" t="s">
        <v>956</v>
      </c>
      <c r="C73" s="632">
        <v>15.1019581664961</v>
      </c>
      <c r="D73" s="228"/>
      <c r="E73" s="633"/>
      <c r="F73" s="633"/>
      <c r="G73" s="633"/>
    </row>
    <row r="74" spans="1:7" x14ac:dyDescent="0.25">
      <c r="A74" s="71" t="s">
        <v>763</v>
      </c>
      <c r="B74" s="103" t="s">
        <v>1004</v>
      </c>
      <c r="C74" s="632">
        <v>36.680491176470603</v>
      </c>
      <c r="D74" s="228"/>
      <c r="E74" s="633"/>
      <c r="F74" s="633"/>
      <c r="G74" s="633"/>
    </row>
    <row r="75" spans="1:7" x14ac:dyDescent="0.25">
      <c r="A75" s="71" t="s">
        <v>765</v>
      </c>
      <c r="B75" s="103" t="s">
        <v>1005</v>
      </c>
      <c r="C75" s="632">
        <v>64.220571799764599</v>
      </c>
      <c r="D75" s="228" t="s">
        <v>1006</v>
      </c>
      <c r="E75" s="633"/>
      <c r="F75" s="633"/>
      <c r="G75" s="633"/>
    </row>
    <row r="76" spans="1:7" x14ac:dyDescent="0.25">
      <c r="A76" s="71" t="s">
        <v>873</v>
      </c>
      <c r="B76" s="103" t="s">
        <v>1007</v>
      </c>
      <c r="C76" s="632">
        <v>23.607759400115501</v>
      </c>
      <c r="D76" s="228" t="s">
        <v>1008</v>
      </c>
      <c r="E76" s="633"/>
      <c r="F76" s="633"/>
      <c r="G76" s="633"/>
    </row>
    <row r="77" spans="1:7" x14ac:dyDescent="0.25">
      <c r="A77" s="226">
        <v>2</v>
      </c>
      <c r="B77" s="601" t="s">
        <v>1009</v>
      </c>
      <c r="C77" s="631">
        <f>SUM(C78:C88)</f>
        <v>65.795650000000009</v>
      </c>
      <c r="D77" s="228"/>
      <c r="E77" s="599"/>
      <c r="F77" s="600"/>
      <c r="G77" s="600"/>
    </row>
    <row r="78" spans="1:7" x14ac:dyDescent="0.25">
      <c r="A78" s="71" t="s">
        <v>290</v>
      </c>
      <c r="B78" s="103" t="s">
        <v>944</v>
      </c>
      <c r="C78" s="632">
        <v>0.9</v>
      </c>
      <c r="D78" s="228"/>
      <c r="E78" s="633"/>
      <c r="F78" s="633"/>
      <c r="G78" s="633"/>
    </row>
    <row r="79" spans="1:7" x14ac:dyDescent="0.25">
      <c r="A79" s="71" t="s">
        <v>345</v>
      </c>
      <c r="B79" s="103" t="s">
        <v>999</v>
      </c>
      <c r="C79" s="632">
        <v>0</v>
      </c>
      <c r="D79" s="228"/>
      <c r="E79" s="633"/>
      <c r="F79" s="633"/>
      <c r="G79" s="633"/>
    </row>
    <row r="80" spans="1:7" x14ac:dyDescent="0.25">
      <c r="A80" s="71" t="s">
        <v>347</v>
      </c>
      <c r="B80" s="103" t="s">
        <v>1000</v>
      </c>
      <c r="C80" s="632">
        <v>23.626602888800001</v>
      </c>
      <c r="D80" s="228"/>
      <c r="E80" s="633"/>
      <c r="F80" s="633"/>
      <c r="G80" s="633"/>
    </row>
    <row r="81" spans="1:7" x14ac:dyDescent="0.25">
      <c r="A81" s="71" t="s">
        <v>349</v>
      </c>
      <c r="B81" s="103" t="s">
        <v>1001</v>
      </c>
      <c r="C81" s="632">
        <v>1.3585571111999999</v>
      </c>
      <c r="D81" s="228"/>
      <c r="E81" s="633"/>
      <c r="F81" s="633"/>
      <c r="G81" s="633"/>
    </row>
    <row r="82" spans="1:7" x14ac:dyDescent="0.25">
      <c r="A82" s="71" t="s">
        <v>825</v>
      </c>
      <c r="B82" s="103" t="s">
        <v>1002</v>
      </c>
      <c r="C82" s="632">
        <v>12.33785</v>
      </c>
      <c r="D82" s="228"/>
      <c r="E82" s="633"/>
      <c r="F82" s="633"/>
      <c r="G82" s="633"/>
    </row>
    <row r="83" spans="1:7" x14ac:dyDescent="0.25">
      <c r="A83" s="71" t="s">
        <v>827</v>
      </c>
      <c r="B83" s="103" t="s">
        <v>954</v>
      </c>
      <c r="C83" s="632">
        <v>0</v>
      </c>
      <c r="D83" s="228"/>
      <c r="E83" s="633"/>
      <c r="F83" s="633"/>
      <c r="G83" s="633"/>
    </row>
    <row r="84" spans="1:7" x14ac:dyDescent="0.25">
      <c r="A84" s="71" t="s">
        <v>829</v>
      </c>
      <c r="B84" s="103" t="s">
        <v>1003</v>
      </c>
      <c r="C84" s="632">
        <v>0</v>
      </c>
      <c r="D84" s="228"/>
      <c r="E84" s="633"/>
      <c r="F84" s="633"/>
      <c r="G84" s="633"/>
    </row>
    <row r="85" spans="1:7" x14ac:dyDescent="0.25">
      <c r="A85" s="71" t="s">
        <v>831</v>
      </c>
      <c r="B85" s="103" t="s">
        <v>956</v>
      </c>
      <c r="C85" s="632">
        <v>4.6514800000000003</v>
      </c>
      <c r="D85" s="228"/>
      <c r="E85" s="633"/>
      <c r="F85" s="633"/>
      <c r="G85" s="633"/>
    </row>
    <row r="86" spans="1:7" x14ac:dyDescent="0.25">
      <c r="A86" s="71" t="s">
        <v>833</v>
      </c>
      <c r="B86" s="103" t="s">
        <v>1004</v>
      </c>
      <c r="C86" s="632">
        <v>0</v>
      </c>
      <c r="D86" s="228"/>
      <c r="E86" s="633"/>
      <c r="F86" s="633"/>
      <c r="G86" s="633"/>
    </row>
    <row r="87" spans="1:7" x14ac:dyDescent="0.25">
      <c r="A87" s="71" t="s">
        <v>835</v>
      </c>
      <c r="B87" s="103" t="s">
        <v>1005</v>
      </c>
      <c r="C87" s="632">
        <v>21.665590000000002</v>
      </c>
      <c r="D87" s="228" t="s">
        <v>1010</v>
      </c>
      <c r="E87" s="633"/>
      <c r="F87" s="633"/>
      <c r="G87" s="633"/>
    </row>
    <row r="88" spans="1:7" x14ac:dyDescent="0.25">
      <c r="A88" s="71" t="s">
        <v>837</v>
      </c>
      <c r="B88" s="103" t="s">
        <v>1007</v>
      </c>
      <c r="C88" s="632">
        <v>1.2555700000000001</v>
      </c>
      <c r="D88" s="228" t="s">
        <v>1011</v>
      </c>
      <c r="E88" s="633"/>
      <c r="F88" s="633"/>
      <c r="G88" s="633"/>
    </row>
    <row r="89" spans="1:7" x14ac:dyDescent="0.25">
      <c r="A89" s="226">
        <v>3</v>
      </c>
      <c r="B89" s="601" t="s">
        <v>1012</v>
      </c>
      <c r="C89" s="631">
        <f>SUM(C90:C100)</f>
        <v>39.66216</v>
      </c>
      <c r="D89" s="228"/>
      <c r="E89" s="599"/>
      <c r="F89" s="600"/>
      <c r="G89" s="600"/>
    </row>
    <row r="90" spans="1:7" x14ac:dyDescent="0.25">
      <c r="A90" s="71" t="s">
        <v>155</v>
      </c>
      <c r="B90" s="103" t="s">
        <v>944</v>
      </c>
      <c r="C90" s="632">
        <v>0.1</v>
      </c>
      <c r="D90" s="228"/>
      <c r="E90" s="633"/>
      <c r="F90" s="633"/>
      <c r="G90" s="633"/>
    </row>
    <row r="91" spans="1:7" x14ac:dyDescent="0.25">
      <c r="A91" s="71" t="s">
        <v>319</v>
      </c>
      <c r="B91" s="103" t="s">
        <v>999</v>
      </c>
      <c r="C91" s="632">
        <v>4.3559999999999999</v>
      </c>
      <c r="D91" s="228"/>
      <c r="E91" s="633"/>
      <c r="F91" s="633"/>
      <c r="G91" s="633"/>
    </row>
    <row r="92" spans="1:7" x14ac:dyDescent="0.25">
      <c r="A92" s="71" t="s">
        <v>321</v>
      </c>
      <c r="B92" s="103" t="s">
        <v>1000</v>
      </c>
      <c r="C92" s="632">
        <v>4.9219200000000001</v>
      </c>
      <c r="D92" s="228"/>
      <c r="E92" s="633"/>
      <c r="F92" s="633"/>
      <c r="G92" s="633"/>
    </row>
    <row r="93" spans="1:7" x14ac:dyDescent="0.25">
      <c r="A93" s="71" t="s">
        <v>425</v>
      </c>
      <c r="B93" s="103" t="s">
        <v>1001</v>
      </c>
      <c r="C93" s="632">
        <v>0</v>
      </c>
      <c r="D93" s="228"/>
      <c r="E93" s="633"/>
      <c r="F93" s="633"/>
      <c r="G93" s="633"/>
    </row>
    <row r="94" spans="1:7" x14ac:dyDescent="0.25">
      <c r="A94" s="71" t="s">
        <v>1013</v>
      </c>
      <c r="B94" s="103" t="s">
        <v>1002</v>
      </c>
      <c r="C94" s="632">
        <v>0.84997</v>
      </c>
      <c r="D94" s="228"/>
      <c r="E94" s="633"/>
      <c r="F94" s="633"/>
      <c r="G94" s="633"/>
    </row>
    <row r="95" spans="1:7" x14ac:dyDescent="0.25">
      <c r="A95" s="71" t="s">
        <v>1014</v>
      </c>
      <c r="B95" s="103" t="s">
        <v>954</v>
      </c>
      <c r="C95" s="632">
        <v>10.43</v>
      </c>
      <c r="D95" s="228"/>
      <c r="E95" s="633"/>
      <c r="F95" s="633"/>
      <c r="G95" s="633"/>
    </row>
    <row r="96" spans="1:7" x14ac:dyDescent="0.25">
      <c r="A96" s="71" t="s">
        <v>1015</v>
      </c>
      <c r="B96" s="103" t="s">
        <v>1003</v>
      </c>
      <c r="C96" s="632">
        <v>0</v>
      </c>
      <c r="D96" s="228"/>
      <c r="E96" s="633"/>
      <c r="F96" s="633"/>
      <c r="G96" s="633"/>
    </row>
    <row r="97" spans="1:7" x14ac:dyDescent="0.25">
      <c r="A97" s="71" t="s">
        <v>1016</v>
      </c>
      <c r="B97" s="103" t="s">
        <v>956</v>
      </c>
      <c r="C97" s="632">
        <v>10.513669999999999</v>
      </c>
      <c r="D97" s="228"/>
      <c r="E97" s="633"/>
      <c r="F97" s="633"/>
      <c r="G97" s="633"/>
    </row>
    <row r="98" spans="1:7" x14ac:dyDescent="0.25">
      <c r="A98" s="71" t="s">
        <v>1017</v>
      </c>
      <c r="B98" s="103" t="s">
        <v>1004</v>
      </c>
      <c r="C98" s="632">
        <v>0</v>
      </c>
      <c r="D98" s="228"/>
      <c r="E98" s="633"/>
      <c r="F98" s="633"/>
      <c r="G98" s="633"/>
    </row>
    <row r="99" spans="1:7" x14ac:dyDescent="0.25">
      <c r="A99" s="71" t="s">
        <v>1018</v>
      </c>
      <c r="B99" s="103" t="s">
        <v>1005</v>
      </c>
      <c r="C99" s="632">
        <v>8.3588199999999997</v>
      </c>
      <c r="D99" s="228" t="s">
        <v>1019</v>
      </c>
      <c r="E99" s="633"/>
      <c r="F99" s="633"/>
      <c r="G99" s="633"/>
    </row>
    <row r="100" spans="1:7" x14ac:dyDescent="0.25">
      <c r="A100" s="71" t="s">
        <v>1020</v>
      </c>
      <c r="B100" s="103" t="s">
        <v>1007</v>
      </c>
      <c r="C100" s="632">
        <v>0.13178000000000001</v>
      </c>
      <c r="D100" s="228" t="s">
        <v>1021</v>
      </c>
      <c r="E100" s="633"/>
      <c r="F100" s="633"/>
      <c r="G100" s="633"/>
    </row>
    <row r="101" spans="1:7" x14ac:dyDescent="0.25">
      <c r="A101" s="226">
        <v>4</v>
      </c>
      <c r="B101" s="601" t="s">
        <v>1022</v>
      </c>
      <c r="C101" s="631">
        <f>SUM(C102:C112)</f>
        <v>0</v>
      </c>
      <c r="D101" s="228"/>
      <c r="E101" s="58"/>
      <c r="F101" s="58"/>
      <c r="G101" s="58"/>
    </row>
    <row r="102" spans="1:7" x14ac:dyDescent="0.25">
      <c r="A102" s="71" t="s">
        <v>161</v>
      </c>
      <c r="B102" s="103" t="s">
        <v>944</v>
      </c>
      <c r="C102" s="632">
        <v>0</v>
      </c>
      <c r="D102" s="228"/>
      <c r="E102" s="633"/>
      <c r="F102" s="633"/>
      <c r="G102" s="633"/>
    </row>
    <row r="103" spans="1:7" x14ac:dyDescent="0.25">
      <c r="A103" s="71" t="s">
        <v>168</v>
      </c>
      <c r="B103" s="103" t="s">
        <v>999</v>
      </c>
      <c r="C103" s="632">
        <v>0</v>
      </c>
      <c r="D103" s="228"/>
      <c r="E103" s="633"/>
      <c r="F103" s="633"/>
      <c r="G103" s="633"/>
    </row>
    <row r="104" spans="1:7" x14ac:dyDescent="0.25">
      <c r="A104" s="71" t="s">
        <v>172</v>
      </c>
      <c r="B104" s="103" t="s">
        <v>1000</v>
      </c>
      <c r="C104" s="632">
        <v>0</v>
      </c>
      <c r="D104" s="228"/>
      <c r="E104" s="633"/>
      <c r="F104" s="633"/>
      <c r="G104" s="633"/>
    </row>
    <row r="105" spans="1:7" x14ac:dyDescent="0.25">
      <c r="A105" s="71" t="s">
        <v>390</v>
      </c>
      <c r="B105" s="103" t="s">
        <v>1001</v>
      </c>
      <c r="C105" s="632">
        <v>0</v>
      </c>
      <c r="D105" s="228"/>
      <c r="E105" s="633"/>
      <c r="F105" s="633"/>
      <c r="G105" s="633"/>
    </row>
    <row r="106" spans="1:7" x14ac:dyDescent="0.25">
      <c r="A106" s="71" t="s">
        <v>392</v>
      </c>
      <c r="B106" s="103" t="s">
        <v>1002</v>
      </c>
      <c r="C106" s="632">
        <v>0</v>
      </c>
      <c r="D106" s="228"/>
      <c r="E106" s="633"/>
      <c r="F106" s="633"/>
      <c r="G106" s="633"/>
    </row>
    <row r="107" spans="1:7" x14ac:dyDescent="0.25">
      <c r="A107" s="71" t="s">
        <v>1023</v>
      </c>
      <c r="B107" s="103" t="s">
        <v>954</v>
      </c>
      <c r="C107" s="632">
        <v>0</v>
      </c>
      <c r="D107" s="228"/>
      <c r="E107" s="633"/>
      <c r="F107" s="633"/>
      <c r="G107" s="633"/>
    </row>
    <row r="108" spans="1:7" x14ac:dyDescent="0.25">
      <c r="A108" s="71" t="s">
        <v>1024</v>
      </c>
      <c r="B108" s="103" t="s">
        <v>1003</v>
      </c>
      <c r="C108" s="632">
        <v>0</v>
      </c>
      <c r="D108" s="228"/>
      <c r="E108" s="633"/>
      <c r="F108" s="633"/>
      <c r="G108" s="633"/>
    </row>
    <row r="109" spans="1:7" x14ac:dyDescent="0.25">
      <c r="A109" s="71" t="s">
        <v>1025</v>
      </c>
      <c r="B109" s="103" t="s">
        <v>956</v>
      </c>
      <c r="C109" s="632">
        <v>0</v>
      </c>
      <c r="D109" s="228"/>
      <c r="E109" s="633"/>
      <c r="F109" s="633"/>
      <c r="G109" s="633"/>
    </row>
    <row r="110" spans="1:7" x14ac:dyDescent="0.25">
      <c r="A110" s="89" t="s">
        <v>1026</v>
      </c>
      <c r="B110" s="103" t="s">
        <v>1004</v>
      </c>
      <c r="C110" s="632">
        <v>0</v>
      </c>
      <c r="D110" s="228"/>
      <c r="E110" s="633"/>
      <c r="F110" s="633"/>
      <c r="G110" s="633"/>
    </row>
    <row r="111" spans="1:7" x14ac:dyDescent="0.25">
      <c r="A111" s="71" t="s">
        <v>1027</v>
      </c>
      <c r="B111" s="103" t="s">
        <v>1005</v>
      </c>
      <c r="C111" s="632">
        <v>0</v>
      </c>
      <c r="D111" s="228" t="s">
        <v>1028</v>
      </c>
      <c r="E111" s="633"/>
      <c r="F111" s="633"/>
      <c r="G111" s="633"/>
    </row>
    <row r="112" spans="1:7" ht="15.75" thickBot="1" x14ac:dyDescent="0.3">
      <c r="A112" s="116" t="s">
        <v>1029</v>
      </c>
      <c r="B112" s="103" t="s">
        <v>1007</v>
      </c>
      <c r="C112" s="634">
        <v>0</v>
      </c>
      <c r="D112" s="280" t="s">
        <v>1030</v>
      </c>
      <c r="E112" s="633"/>
      <c r="F112" s="633"/>
      <c r="G112" s="633"/>
    </row>
    <row r="113" spans="1:7" x14ac:dyDescent="0.25">
      <c r="A113" s="251" t="s">
        <v>484</v>
      </c>
      <c r="B113" s="281" t="s">
        <v>1031</v>
      </c>
      <c r="C113" s="253">
        <f>SUM(C114:C124)</f>
        <v>1091.8119831056902</v>
      </c>
      <c r="D113" s="254"/>
      <c r="E113" s="599"/>
      <c r="F113" s="600"/>
      <c r="G113" s="600"/>
    </row>
    <row r="114" spans="1:7" x14ac:dyDescent="0.25">
      <c r="A114" s="226" t="s">
        <v>1032</v>
      </c>
      <c r="B114" s="103" t="s">
        <v>893</v>
      </c>
      <c r="C114" s="630">
        <f t="shared" ref="C114:C124" si="1">SUM(C126,C138,C150,C162,C174)</f>
        <v>21.888622448173987</v>
      </c>
      <c r="D114" s="228" t="s">
        <v>1033</v>
      </c>
      <c r="E114" s="599"/>
      <c r="F114" s="600"/>
      <c r="G114" s="600"/>
    </row>
    <row r="115" spans="1:7" x14ac:dyDescent="0.25">
      <c r="A115" s="226" t="s">
        <v>1034</v>
      </c>
      <c r="B115" s="103" t="s">
        <v>895</v>
      </c>
      <c r="C115" s="630">
        <f t="shared" si="1"/>
        <v>16.199522162380177</v>
      </c>
      <c r="D115" s="228" t="s">
        <v>1035</v>
      </c>
      <c r="E115" s="599"/>
      <c r="F115" s="600"/>
      <c r="G115" s="600"/>
    </row>
    <row r="116" spans="1:7" x14ac:dyDescent="0.25">
      <c r="A116" s="226" t="s">
        <v>1036</v>
      </c>
      <c r="B116" s="103" t="s">
        <v>978</v>
      </c>
      <c r="C116" s="630">
        <f t="shared" si="1"/>
        <v>158.31397808438655</v>
      </c>
      <c r="D116" s="228" t="s">
        <v>1037</v>
      </c>
      <c r="E116" s="599"/>
      <c r="F116" s="600"/>
      <c r="G116" s="600"/>
    </row>
    <row r="117" spans="1:7" x14ac:dyDescent="0.25">
      <c r="A117" s="226" t="s">
        <v>1038</v>
      </c>
      <c r="B117" s="103" t="s">
        <v>899</v>
      </c>
      <c r="C117" s="630">
        <f t="shared" si="1"/>
        <v>144.8659365990749</v>
      </c>
      <c r="D117" s="228" t="s">
        <v>1039</v>
      </c>
      <c r="E117" s="599"/>
      <c r="F117" s="600"/>
      <c r="G117" s="600"/>
    </row>
    <row r="118" spans="1:7" x14ac:dyDescent="0.25">
      <c r="A118" s="226" t="s">
        <v>1040</v>
      </c>
      <c r="B118" s="103" t="s">
        <v>901</v>
      </c>
      <c r="C118" s="630">
        <f t="shared" si="1"/>
        <v>115.73689514369657</v>
      </c>
      <c r="D118" s="228" t="s">
        <v>1041</v>
      </c>
      <c r="E118" s="599"/>
      <c r="F118" s="600"/>
      <c r="G118" s="600"/>
    </row>
    <row r="119" spans="1:7" x14ac:dyDescent="0.25">
      <c r="A119" s="226" t="s">
        <v>1042</v>
      </c>
      <c r="B119" s="103" t="s">
        <v>903</v>
      </c>
      <c r="C119" s="630">
        <f t="shared" si="1"/>
        <v>10.767347473808806</v>
      </c>
      <c r="D119" s="228" t="s">
        <v>1043</v>
      </c>
      <c r="E119" s="599"/>
      <c r="F119" s="600"/>
      <c r="G119" s="600"/>
    </row>
    <row r="120" spans="1:7" x14ac:dyDescent="0.25">
      <c r="A120" s="226" t="s">
        <v>1044</v>
      </c>
      <c r="B120" s="103" t="s">
        <v>905</v>
      </c>
      <c r="C120" s="630">
        <f t="shared" si="1"/>
        <v>0</v>
      </c>
      <c r="D120" s="228" t="s">
        <v>1045</v>
      </c>
      <c r="E120" s="599"/>
      <c r="F120" s="600"/>
      <c r="G120" s="600"/>
    </row>
    <row r="121" spans="1:7" ht="25.5" x14ac:dyDescent="0.25">
      <c r="A121" s="226" t="s">
        <v>1046</v>
      </c>
      <c r="B121" s="103" t="s">
        <v>907</v>
      </c>
      <c r="C121" s="630">
        <f t="shared" si="1"/>
        <v>113.69925002593222</v>
      </c>
      <c r="D121" s="228" t="s">
        <v>1047</v>
      </c>
      <c r="E121" s="599"/>
      <c r="F121" s="600"/>
      <c r="G121" s="600"/>
    </row>
    <row r="122" spans="1:7" ht="25.5" x14ac:dyDescent="0.25">
      <c r="A122" s="226" t="s">
        <v>1048</v>
      </c>
      <c r="B122" s="103" t="s">
        <v>909</v>
      </c>
      <c r="C122" s="630">
        <f t="shared" si="1"/>
        <v>1.9181610279143504</v>
      </c>
      <c r="D122" s="228" t="s">
        <v>1049</v>
      </c>
      <c r="E122" s="599"/>
      <c r="F122" s="600"/>
      <c r="G122" s="600"/>
    </row>
    <row r="123" spans="1:7" x14ac:dyDescent="0.25">
      <c r="A123" s="226" t="s">
        <v>1050</v>
      </c>
      <c r="B123" s="103" t="s">
        <v>993</v>
      </c>
      <c r="C123" s="630">
        <f t="shared" si="1"/>
        <v>276.06221336532263</v>
      </c>
      <c r="D123" s="228" t="s">
        <v>1051</v>
      </c>
      <c r="E123" s="599"/>
      <c r="F123" s="600"/>
      <c r="G123" s="600"/>
    </row>
    <row r="124" spans="1:7" x14ac:dyDescent="0.25">
      <c r="A124" s="226" t="s">
        <v>1052</v>
      </c>
      <c r="B124" s="103" t="s">
        <v>996</v>
      </c>
      <c r="C124" s="630">
        <f t="shared" si="1"/>
        <v>232.360056775</v>
      </c>
      <c r="D124" s="228" t="s">
        <v>1053</v>
      </c>
      <c r="E124" s="599"/>
      <c r="F124" s="600"/>
      <c r="G124" s="600"/>
    </row>
    <row r="125" spans="1:7" x14ac:dyDescent="0.25">
      <c r="A125" s="226">
        <v>1</v>
      </c>
      <c r="B125" s="601" t="s">
        <v>1054</v>
      </c>
      <c r="C125" s="227">
        <f>SUM(C126:C136)</f>
        <v>796.53076500000066</v>
      </c>
      <c r="D125" s="228"/>
      <c r="E125" s="599"/>
      <c r="F125" s="600"/>
      <c r="G125" s="600"/>
    </row>
    <row r="126" spans="1:7" x14ac:dyDescent="0.25">
      <c r="A126" s="71" t="s">
        <v>275</v>
      </c>
      <c r="B126" s="103" t="s">
        <v>944</v>
      </c>
      <c r="C126" s="635">
        <v>16.4478199388302</v>
      </c>
      <c r="D126" s="228"/>
      <c r="E126" s="633"/>
      <c r="F126" s="633"/>
      <c r="G126" s="633"/>
    </row>
    <row r="127" spans="1:7" x14ac:dyDescent="0.25">
      <c r="A127" s="71" t="s">
        <v>285</v>
      </c>
      <c r="B127" s="103" t="s">
        <v>999</v>
      </c>
      <c r="C127" s="635">
        <v>10.912445549902101</v>
      </c>
      <c r="D127" s="228"/>
      <c r="E127" s="633"/>
      <c r="F127" s="633"/>
      <c r="G127" s="633"/>
    </row>
    <row r="128" spans="1:7" x14ac:dyDescent="0.25">
      <c r="A128" s="71" t="s">
        <v>287</v>
      </c>
      <c r="B128" s="103" t="s">
        <v>1000</v>
      </c>
      <c r="C128" s="635">
        <v>117.96008451126799</v>
      </c>
      <c r="D128" s="228"/>
      <c r="E128" s="633"/>
      <c r="F128" s="633"/>
      <c r="G128" s="633"/>
    </row>
    <row r="129" spans="1:7" x14ac:dyDescent="0.25">
      <c r="A129" s="71" t="s">
        <v>17</v>
      </c>
      <c r="B129" s="103" t="s">
        <v>1001</v>
      </c>
      <c r="C129" s="635">
        <v>106.310046751564</v>
      </c>
      <c r="D129" s="228"/>
      <c r="E129" s="633"/>
      <c r="F129" s="633"/>
      <c r="G129" s="633"/>
    </row>
    <row r="130" spans="1:7" x14ac:dyDescent="0.25">
      <c r="A130" s="71" t="s">
        <v>19</v>
      </c>
      <c r="B130" s="103" t="s">
        <v>1002</v>
      </c>
      <c r="C130" s="635">
        <v>80.8837858039238</v>
      </c>
      <c r="D130" s="228"/>
      <c r="E130" s="633"/>
      <c r="F130" s="633"/>
      <c r="G130" s="633"/>
    </row>
    <row r="131" spans="1:7" x14ac:dyDescent="0.25">
      <c r="A131" s="71" t="s">
        <v>734</v>
      </c>
      <c r="B131" s="103" t="s">
        <v>954</v>
      </c>
      <c r="C131" s="635">
        <v>6.8854497614139198</v>
      </c>
      <c r="D131" s="228"/>
      <c r="E131" s="633"/>
      <c r="F131" s="633"/>
      <c r="G131" s="633"/>
    </row>
    <row r="132" spans="1:7" x14ac:dyDescent="0.25">
      <c r="A132" s="71" t="s">
        <v>740</v>
      </c>
      <c r="B132" s="103" t="s">
        <v>1003</v>
      </c>
      <c r="C132" s="635">
        <v>0</v>
      </c>
      <c r="D132" s="228"/>
      <c r="E132" s="633"/>
      <c r="F132" s="633"/>
      <c r="G132" s="633"/>
    </row>
    <row r="133" spans="1:7" x14ac:dyDescent="0.25">
      <c r="A133" s="71" t="s">
        <v>749</v>
      </c>
      <c r="B133" s="103" t="s">
        <v>956</v>
      </c>
      <c r="C133" s="635">
        <v>85.866010000000003</v>
      </c>
      <c r="D133" s="228"/>
      <c r="E133" s="633"/>
      <c r="F133" s="633"/>
      <c r="G133" s="633"/>
    </row>
    <row r="134" spans="1:7" x14ac:dyDescent="0.25">
      <c r="A134" s="71" t="s">
        <v>763</v>
      </c>
      <c r="B134" s="103" t="s">
        <v>1004</v>
      </c>
      <c r="C134" s="635">
        <v>1.45510768309862</v>
      </c>
      <c r="D134" s="228"/>
      <c r="E134" s="633"/>
      <c r="F134" s="633"/>
      <c r="G134" s="633"/>
    </row>
    <row r="135" spans="1:7" x14ac:dyDescent="0.25">
      <c r="A135" s="71" t="s">
        <v>765</v>
      </c>
      <c r="B135" s="103" t="s">
        <v>1005</v>
      </c>
      <c r="C135" s="635">
        <v>196.42690999999999</v>
      </c>
      <c r="D135" s="228" t="s">
        <v>1055</v>
      </c>
      <c r="E135" s="633"/>
      <c r="F135" s="633"/>
      <c r="G135" s="633"/>
    </row>
    <row r="136" spans="1:7" x14ac:dyDescent="0.25">
      <c r="A136" s="71" t="s">
        <v>873</v>
      </c>
      <c r="B136" s="103" t="s">
        <v>1007</v>
      </c>
      <c r="C136" s="635">
        <v>173.383105</v>
      </c>
      <c r="D136" s="228" t="s">
        <v>1056</v>
      </c>
      <c r="E136" s="633"/>
      <c r="F136" s="633"/>
      <c r="G136" s="633"/>
    </row>
    <row r="137" spans="1:7" x14ac:dyDescent="0.25">
      <c r="A137" s="226">
        <v>2</v>
      </c>
      <c r="B137" s="601" t="s">
        <v>1057</v>
      </c>
      <c r="C137" s="227">
        <f>SUM(C138:C148)</f>
        <v>245.57092403499996</v>
      </c>
      <c r="D137" s="228"/>
      <c r="E137" s="599"/>
      <c r="F137" s="600"/>
      <c r="G137" s="600"/>
    </row>
    <row r="138" spans="1:7" x14ac:dyDescent="0.25">
      <c r="A138" s="71" t="s">
        <v>290</v>
      </c>
      <c r="B138" s="103" t="s">
        <v>944</v>
      </c>
      <c r="C138" s="635">
        <v>5.0327830946762404</v>
      </c>
      <c r="D138" s="228"/>
      <c r="E138" s="633"/>
      <c r="F138" s="633"/>
      <c r="G138" s="633"/>
    </row>
    <row r="139" spans="1:7" x14ac:dyDescent="0.25">
      <c r="A139" s="71" t="s">
        <v>345</v>
      </c>
      <c r="B139" s="103" t="s">
        <v>999</v>
      </c>
      <c r="C139" s="635">
        <v>3.3390426019600699</v>
      </c>
      <c r="D139" s="228"/>
      <c r="E139" s="633"/>
      <c r="F139" s="633"/>
      <c r="G139" s="633"/>
    </row>
    <row r="140" spans="1:7" x14ac:dyDescent="0.25">
      <c r="A140" s="71" t="s">
        <v>347</v>
      </c>
      <c r="B140" s="103" t="s">
        <v>1000</v>
      </c>
      <c r="C140" s="635">
        <v>36.093994303363701</v>
      </c>
      <c r="D140" s="228"/>
      <c r="E140" s="633"/>
      <c r="F140" s="633"/>
      <c r="G140" s="633"/>
    </row>
    <row r="141" spans="1:7" x14ac:dyDescent="0.25">
      <c r="A141" s="71" t="s">
        <v>349</v>
      </c>
      <c r="B141" s="103" t="s">
        <v>1001</v>
      </c>
      <c r="C141" s="635">
        <v>32.917289309356697</v>
      </c>
      <c r="D141" s="228"/>
      <c r="E141" s="633"/>
      <c r="F141" s="633"/>
      <c r="G141" s="633"/>
    </row>
    <row r="142" spans="1:7" x14ac:dyDescent="0.25">
      <c r="A142" s="71" t="s">
        <v>825</v>
      </c>
      <c r="B142" s="103" t="s">
        <v>1002</v>
      </c>
      <c r="C142" s="635">
        <v>25.044333265949799</v>
      </c>
      <c r="D142" s="228"/>
      <c r="E142" s="633"/>
      <c r="F142" s="633"/>
      <c r="G142" s="633"/>
    </row>
    <row r="143" spans="1:7" x14ac:dyDescent="0.25">
      <c r="A143" s="71" t="s">
        <v>827</v>
      </c>
      <c r="B143" s="103" t="s">
        <v>954</v>
      </c>
      <c r="C143" s="635">
        <v>2.1320078372945699</v>
      </c>
      <c r="D143" s="228"/>
      <c r="E143" s="633"/>
      <c r="F143" s="633"/>
      <c r="G143" s="633"/>
    </row>
    <row r="144" spans="1:7" x14ac:dyDescent="0.25">
      <c r="A144" s="71" t="s">
        <v>829</v>
      </c>
      <c r="B144" s="103" t="s">
        <v>1003</v>
      </c>
      <c r="C144" s="635">
        <v>0</v>
      </c>
      <c r="D144" s="228"/>
      <c r="E144" s="633"/>
      <c r="F144" s="633"/>
      <c r="G144" s="633"/>
    </row>
    <row r="145" spans="1:7" x14ac:dyDescent="0.25">
      <c r="A145" s="71" t="s">
        <v>831</v>
      </c>
      <c r="B145" s="103" t="s">
        <v>956</v>
      </c>
      <c r="C145" s="635">
        <v>26.500350000000001</v>
      </c>
      <c r="D145" s="228"/>
      <c r="E145" s="633"/>
      <c r="F145" s="633"/>
      <c r="G145" s="633"/>
    </row>
    <row r="146" spans="1:7" x14ac:dyDescent="0.25">
      <c r="A146" s="71" t="s">
        <v>833</v>
      </c>
      <c r="B146" s="103" t="s">
        <v>1004</v>
      </c>
      <c r="C146" s="635">
        <v>0.45024941739887098</v>
      </c>
      <c r="D146" s="228"/>
      <c r="E146" s="633"/>
      <c r="F146" s="633"/>
      <c r="G146" s="633"/>
    </row>
    <row r="147" spans="1:7" x14ac:dyDescent="0.25">
      <c r="A147" s="71" t="s">
        <v>835</v>
      </c>
      <c r="B147" s="103" t="s">
        <v>1005</v>
      </c>
      <c r="C147" s="635">
        <v>60.600312430000002</v>
      </c>
      <c r="D147" s="228" t="s">
        <v>1058</v>
      </c>
      <c r="E147" s="633"/>
      <c r="F147" s="633"/>
      <c r="G147" s="633"/>
    </row>
    <row r="148" spans="1:7" x14ac:dyDescent="0.25">
      <c r="A148" s="71" t="s">
        <v>837</v>
      </c>
      <c r="B148" s="103" t="s">
        <v>1007</v>
      </c>
      <c r="C148" s="635">
        <v>53.460561775000002</v>
      </c>
      <c r="D148" s="228" t="s">
        <v>1059</v>
      </c>
      <c r="E148" s="633"/>
      <c r="F148" s="633"/>
      <c r="G148" s="633"/>
    </row>
    <row r="149" spans="1:7" x14ac:dyDescent="0.25">
      <c r="A149" s="226">
        <v>3</v>
      </c>
      <c r="B149" s="601" t="s">
        <v>1060</v>
      </c>
      <c r="C149" s="227">
        <f>SUM(C150:C160)</f>
        <v>1.63737</v>
      </c>
      <c r="D149" s="228"/>
      <c r="E149" s="633"/>
      <c r="F149" s="633"/>
      <c r="G149" s="633"/>
    </row>
    <row r="150" spans="1:7" x14ac:dyDescent="0.25">
      <c r="A150" s="71" t="s">
        <v>155</v>
      </c>
      <c r="B150" s="103" t="s">
        <v>944</v>
      </c>
      <c r="C150" s="635">
        <v>3.2742763350791501E-2</v>
      </c>
      <c r="D150" s="228"/>
      <c r="E150" s="633"/>
      <c r="F150" s="633"/>
      <c r="G150" s="633"/>
    </row>
    <row r="151" spans="1:7" x14ac:dyDescent="0.25">
      <c r="A151" s="71" t="s">
        <v>319</v>
      </c>
      <c r="B151" s="103" t="s">
        <v>999</v>
      </c>
      <c r="C151" s="635">
        <v>2.17234638722738E-2</v>
      </c>
      <c r="D151" s="228"/>
      <c r="E151" s="633"/>
      <c r="F151" s="633"/>
      <c r="G151" s="633"/>
    </row>
    <row r="152" spans="1:7" x14ac:dyDescent="0.25">
      <c r="A152" s="71" t="s">
        <v>321</v>
      </c>
      <c r="B152" s="103" t="s">
        <v>1000</v>
      </c>
      <c r="C152" s="635">
        <v>0.234823772776935</v>
      </c>
      <c r="D152" s="228"/>
      <c r="E152" s="633"/>
      <c r="F152" s="633"/>
      <c r="G152" s="633"/>
    </row>
    <row r="153" spans="1:7" x14ac:dyDescent="0.25">
      <c r="A153" s="71" t="s">
        <v>425</v>
      </c>
      <c r="B153" s="103" t="s">
        <v>1001</v>
      </c>
      <c r="C153" s="635">
        <v>0.21955720176569199</v>
      </c>
      <c r="D153" s="228"/>
      <c r="E153" s="633"/>
      <c r="F153" s="633"/>
      <c r="G153" s="633"/>
    </row>
    <row r="154" spans="1:7" x14ac:dyDescent="0.25">
      <c r="A154" s="71" t="s">
        <v>1013</v>
      </c>
      <c r="B154" s="103" t="s">
        <v>1002</v>
      </c>
      <c r="C154" s="635">
        <v>0.168308134326727</v>
      </c>
      <c r="D154" s="228"/>
      <c r="E154" s="633"/>
      <c r="F154" s="633"/>
      <c r="G154" s="633"/>
    </row>
    <row r="155" spans="1:7" x14ac:dyDescent="0.25">
      <c r="A155" s="71" t="s">
        <v>1014</v>
      </c>
      <c r="B155" s="103" t="s">
        <v>954</v>
      </c>
      <c r="C155" s="635">
        <v>1.38073368840727E-2</v>
      </c>
      <c r="D155" s="228"/>
      <c r="E155" s="633"/>
      <c r="F155" s="633"/>
      <c r="G155" s="633"/>
    </row>
    <row r="156" spans="1:7" x14ac:dyDescent="0.25">
      <c r="A156" s="71" t="s">
        <v>1015</v>
      </c>
      <c r="B156" s="103" t="s">
        <v>1003</v>
      </c>
      <c r="C156" s="635">
        <v>0</v>
      </c>
      <c r="D156" s="228"/>
      <c r="E156" s="633"/>
      <c r="F156" s="633"/>
      <c r="G156" s="633"/>
    </row>
    <row r="157" spans="1:7" ht="27.75" customHeight="1" x14ac:dyDescent="0.25">
      <c r="A157" s="71" t="s">
        <v>1016</v>
      </c>
      <c r="B157" s="103" t="s">
        <v>956</v>
      </c>
      <c r="C157" s="635">
        <v>0.17207</v>
      </c>
      <c r="D157" s="228"/>
      <c r="E157" s="633"/>
      <c r="F157" s="633"/>
      <c r="G157" s="633"/>
    </row>
    <row r="158" spans="1:7" x14ac:dyDescent="0.25">
      <c r="A158" s="71" t="s">
        <v>1017</v>
      </c>
      <c r="B158" s="103" t="s">
        <v>1004</v>
      </c>
      <c r="C158" s="635">
        <v>6.7873270235080602E-3</v>
      </c>
      <c r="D158" s="228"/>
      <c r="E158" s="633"/>
      <c r="F158" s="633"/>
      <c r="G158" s="633"/>
    </row>
    <row r="159" spans="1:7" x14ac:dyDescent="0.25">
      <c r="A159" s="71" t="s">
        <v>1018</v>
      </c>
      <c r="B159" s="103" t="s">
        <v>1005</v>
      </c>
      <c r="C159" s="635">
        <v>0.41469</v>
      </c>
      <c r="D159" s="228" t="s">
        <v>1061</v>
      </c>
      <c r="E159" s="633"/>
      <c r="F159" s="633"/>
      <c r="G159" s="633"/>
    </row>
    <row r="160" spans="1:7" x14ac:dyDescent="0.25">
      <c r="A160" s="71" t="s">
        <v>1020</v>
      </c>
      <c r="B160" s="103" t="s">
        <v>1007</v>
      </c>
      <c r="C160" s="635">
        <v>0.35286000000000001</v>
      </c>
      <c r="D160" s="228" t="s">
        <v>1062</v>
      </c>
      <c r="E160" s="633"/>
      <c r="F160" s="633"/>
      <c r="G160" s="633"/>
    </row>
    <row r="161" spans="1:7" x14ac:dyDescent="0.25">
      <c r="A161" s="226">
        <v>4</v>
      </c>
      <c r="B161" s="601" t="s">
        <v>1063</v>
      </c>
      <c r="C161" s="227">
        <f>SUM(C162:C172)</f>
        <v>33.029084070689585</v>
      </c>
      <c r="D161" s="228"/>
      <c r="E161" s="599"/>
      <c r="F161" s="600"/>
      <c r="G161" s="600"/>
    </row>
    <row r="162" spans="1:7" x14ac:dyDescent="0.25">
      <c r="A162" s="71" t="s">
        <v>161</v>
      </c>
      <c r="B162" s="103" t="s">
        <v>944</v>
      </c>
      <c r="C162" s="635">
        <v>0.10726796641791</v>
      </c>
      <c r="D162" s="228"/>
      <c r="E162" s="633"/>
      <c r="F162" s="633"/>
      <c r="G162" s="633"/>
    </row>
    <row r="163" spans="1:7" x14ac:dyDescent="0.25">
      <c r="A163" s="71" t="s">
        <v>168</v>
      </c>
      <c r="B163" s="103" t="s">
        <v>999</v>
      </c>
      <c r="C163" s="635">
        <v>1.7726396082089599</v>
      </c>
      <c r="D163" s="228"/>
      <c r="E163" s="633"/>
      <c r="F163" s="633"/>
      <c r="G163" s="633"/>
    </row>
    <row r="164" spans="1:7" x14ac:dyDescent="0.25">
      <c r="A164" s="71" t="s">
        <v>172</v>
      </c>
      <c r="B164" s="103" t="s">
        <v>1000</v>
      </c>
      <c r="C164" s="635">
        <v>0.82075242537313398</v>
      </c>
      <c r="D164" s="228"/>
      <c r="E164" s="633"/>
      <c r="F164" s="633"/>
      <c r="G164" s="633"/>
    </row>
    <row r="165" spans="1:7" x14ac:dyDescent="0.25">
      <c r="A165" s="71" t="s">
        <v>390</v>
      </c>
      <c r="B165" s="103" t="s">
        <v>1001</v>
      </c>
      <c r="C165" s="635">
        <v>3.4641510102080901</v>
      </c>
      <c r="D165" s="228"/>
      <c r="E165" s="633"/>
      <c r="F165" s="633"/>
      <c r="G165" s="633"/>
    </row>
    <row r="166" spans="1:7" x14ac:dyDescent="0.25">
      <c r="A166" s="71" t="s">
        <v>392</v>
      </c>
      <c r="B166" s="103" t="s">
        <v>1002</v>
      </c>
      <c r="C166" s="635">
        <v>7.0360284865704399</v>
      </c>
      <c r="D166" s="228"/>
      <c r="E166" s="633"/>
      <c r="F166" s="633"/>
      <c r="G166" s="633"/>
    </row>
    <row r="167" spans="1:7" x14ac:dyDescent="0.25">
      <c r="A167" s="71" t="s">
        <v>1023</v>
      </c>
      <c r="B167" s="103" t="s">
        <v>954</v>
      </c>
      <c r="C167" s="635">
        <v>1.7076124804850501</v>
      </c>
      <c r="D167" s="228"/>
      <c r="E167" s="633"/>
      <c r="F167" s="633"/>
      <c r="G167" s="633"/>
    </row>
    <row r="168" spans="1:7" x14ac:dyDescent="0.25">
      <c r="A168" s="71" t="s">
        <v>1024</v>
      </c>
      <c r="B168" s="103" t="s">
        <v>1003</v>
      </c>
      <c r="C168" s="635">
        <v>0</v>
      </c>
      <c r="D168" s="228"/>
      <c r="E168" s="633"/>
      <c r="F168" s="633"/>
      <c r="G168" s="633"/>
    </row>
    <row r="169" spans="1:7" x14ac:dyDescent="0.25">
      <c r="A169" s="71" t="s">
        <v>1025</v>
      </c>
      <c r="B169" s="103" t="s">
        <v>956</v>
      </c>
      <c r="C169" s="635">
        <v>0.32319999999999999</v>
      </c>
      <c r="D169" s="228"/>
      <c r="E169" s="633"/>
      <c r="F169" s="633"/>
      <c r="G169" s="633"/>
    </row>
    <row r="170" spans="1:7" x14ac:dyDescent="0.25">
      <c r="A170" s="71" t="s">
        <v>1026</v>
      </c>
      <c r="B170" s="103" t="s">
        <v>1004</v>
      </c>
      <c r="C170" s="635">
        <v>0</v>
      </c>
      <c r="D170" s="228"/>
      <c r="E170" s="633"/>
      <c r="F170" s="633"/>
      <c r="G170" s="633"/>
    </row>
    <row r="171" spans="1:7" x14ac:dyDescent="0.25">
      <c r="A171" s="71" t="s">
        <v>1027</v>
      </c>
      <c r="B171" s="103" t="s">
        <v>1005</v>
      </c>
      <c r="C171" s="635">
        <v>14.157182093426</v>
      </c>
      <c r="D171" s="228" t="s">
        <v>1064</v>
      </c>
      <c r="E171" s="633"/>
      <c r="F171" s="633"/>
      <c r="G171" s="633"/>
    </row>
    <row r="172" spans="1:7" x14ac:dyDescent="0.25">
      <c r="A172" s="71" t="s">
        <v>1029</v>
      </c>
      <c r="B172" s="103" t="s">
        <v>1007</v>
      </c>
      <c r="C172" s="635">
        <v>3.64025</v>
      </c>
      <c r="D172" s="228" t="s">
        <v>1065</v>
      </c>
      <c r="E172" s="633"/>
      <c r="F172" s="633"/>
      <c r="G172" s="633"/>
    </row>
    <row r="173" spans="1:7" x14ac:dyDescent="0.25">
      <c r="A173" s="226">
        <v>5</v>
      </c>
      <c r="B173" s="601" t="s">
        <v>1066</v>
      </c>
      <c r="C173" s="227">
        <f>SUM(C174:C184)</f>
        <v>15.043840000000003</v>
      </c>
      <c r="D173" s="228"/>
      <c r="E173" s="599"/>
      <c r="F173" s="600"/>
      <c r="G173" s="600"/>
    </row>
    <row r="174" spans="1:7" x14ac:dyDescent="0.25">
      <c r="A174" s="71" t="s">
        <v>177</v>
      </c>
      <c r="B174" s="103" t="s">
        <v>944</v>
      </c>
      <c r="C174" s="635">
        <v>0.268008684898841</v>
      </c>
      <c r="D174" s="228"/>
      <c r="E174" s="633"/>
      <c r="F174" s="633"/>
      <c r="G174" s="633"/>
    </row>
    <row r="175" spans="1:7" x14ac:dyDescent="0.25">
      <c r="A175" s="71" t="s">
        <v>179</v>
      </c>
      <c r="B175" s="103" t="s">
        <v>999</v>
      </c>
      <c r="C175" s="635">
        <v>0.15367093843677099</v>
      </c>
      <c r="D175" s="228"/>
      <c r="E175" s="633"/>
      <c r="F175" s="633"/>
      <c r="G175" s="633"/>
    </row>
    <row r="176" spans="1:7" x14ac:dyDescent="0.25">
      <c r="A176" s="71" t="s">
        <v>326</v>
      </c>
      <c r="B176" s="103" t="s">
        <v>1000</v>
      </c>
      <c r="C176" s="635">
        <v>3.2043230716047799</v>
      </c>
      <c r="D176" s="228"/>
      <c r="E176" s="633"/>
      <c r="F176" s="633"/>
      <c r="G176" s="633"/>
    </row>
    <row r="177" spans="1:7" x14ac:dyDescent="0.25">
      <c r="A177" s="71" t="s">
        <v>328</v>
      </c>
      <c r="B177" s="103" t="s">
        <v>1001</v>
      </c>
      <c r="C177" s="635">
        <v>1.9548923261804101</v>
      </c>
      <c r="D177" s="228"/>
      <c r="E177" s="633"/>
      <c r="F177" s="633"/>
      <c r="G177" s="633"/>
    </row>
    <row r="178" spans="1:7" x14ac:dyDescent="0.25">
      <c r="A178" s="71" t="s">
        <v>396</v>
      </c>
      <c r="B178" s="103" t="s">
        <v>1002</v>
      </c>
      <c r="C178" s="635">
        <v>2.6044394529258001</v>
      </c>
      <c r="D178" s="228"/>
      <c r="E178" s="633"/>
      <c r="F178" s="633"/>
      <c r="G178" s="633"/>
    </row>
    <row r="179" spans="1:7" x14ac:dyDescent="0.25">
      <c r="A179" s="71" t="s">
        <v>1067</v>
      </c>
      <c r="B179" s="103" t="s">
        <v>954</v>
      </c>
      <c r="C179" s="635">
        <v>2.8470057731195E-2</v>
      </c>
      <c r="D179" s="228"/>
      <c r="E179" s="633"/>
      <c r="F179" s="633"/>
      <c r="G179" s="633"/>
    </row>
    <row r="180" spans="1:7" x14ac:dyDescent="0.25">
      <c r="A180" s="71" t="s">
        <v>1068</v>
      </c>
      <c r="B180" s="103" t="s">
        <v>1003</v>
      </c>
      <c r="C180" s="635">
        <v>0</v>
      </c>
      <c r="D180" s="228"/>
      <c r="E180" s="633"/>
      <c r="F180" s="633"/>
      <c r="G180" s="633"/>
    </row>
    <row r="181" spans="1:7" x14ac:dyDescent="0.25">
      <c r="A181" s="71" t="s">
        <v>1069</v>
      </c>
      <c r="B181" s="103" t="s">
        <v>956</v>
      </c>
      <c r="C181" s="635">
        <v>0.83762002593221596</v>
      </c>
      <c r="D181" s="228"/>
      <c r="E181" s="633"/>
      <c r="F181" s="633"/>
      <c r="G181" s="633"/>
    </row>
    <row r="182" spans="1:7" x14ac:dyDescent="0.25">
      <c r="A182" s="71" t="s">
        <v>1070</v>
      </c>
      <c r="B182" s="103" t="s">
        <v>1004</v>
      </c>
      <c r="C182" s="635">
        <v>6.01660039335124E-3</v>
      </c>
      <c r="D182" s="228"/>
      <c r="E182" s="633"/>
      <c r="F182" s="633"/>
      <c r="G182" s="633"/>
    </row>
    <row r="183" spans="1:7" x14ac:dyDescent="0.25">
      <c r="A183" s="71" t="s">
        <v>1071</v>
      </c>
      <c r="B183" s="103" t="s">
        <v>1005</v>
      </c>
      <c r="C183" s="635">
        <v>4.4631188418966401</v>
      </c>
      <c r="D183" s="604" t="s">
        <v>1072</v>
      </c>
      <c r="E183" s="633"/>
      <c r="F183" s="633"/>
      <c r="G183" s="633"/>
    </row>
    <row r="184" spans="1:7" ht="15.75" thickBot="1" x14ac:dyDescent="0.3">
      <c r="A184" s="116" t="s">
        <v>1073</v>
      </c>
      <c r="B184" s="103" t="s">
        <v>1007</v>
      </c>
      <c r="C184" s="636">
        <v>1.52328</v>
      </c>
      <c r="D184" s="607" t="s">
        <v>1074</v>
      </c>
      <c r="E184" s="633"/>
      <c r="F184" s="633"/>
      <c r="G184" s="633"/>
    </row>
    <row r="185" spans="1:7" x14ac:dyDescent="0.25">
      <c r="A185" s="251" t="s">
        <v>535</v>
      </c>
      <c r="B185" s="281" t="s">
        <v>1075</v>
      </c>
      <c r="C185" s="637">
        <f>SUM(C186:C196)</f>
        <v>291.63577541320132</v>
      </c>
      <c r="D185" s="629"/>
      <c r="E185" s="627"/>
      <c r="F185" s="628"/>
      <c r="G185" s="628"/>
    </row>
    <row r="186" spans="1:7" x14ac:dyDescent="0.25">
      <c r="A186" s="226" t="s">
        <v>1076</v>
      </c>
      <c r="B186" s="103" t="s">
        <v>944</v>
      </c>
      <c r="C186" s="632">
        <v>69.004499131608398</v>
      </c>
      <c r="D186" s="228"/>
      <c r="E186" s="633"/>
      <c r="F186" s="633"/>
      <c r="G186" s="633"/>
    </row>
    <row r="187" spans="1:7" x14ac:dyDescent="0.25">
      <c r="A187" s="226" t="s">
        <v>1077</v>
      </c>
      <c r="B187" s="103" t="s">
        <v>999</v>
      </c>
      <c r="C187" s="632">
        <v>29.691515241045401</v>
      </c>
      <c r="D187" s="228"/>
      <c r="E187" s="633"/>
      <c r="F187" s="633"/>
      <c r="G187" s="633"/>
    </row>
    <row r="188" spans="1:7" x14ac:dyDescent="0.25">
      <c r="A188" s="226" t="s">
        <v>1078</v>
      </c>
      <c r="B188" s="103" t="s">
        <v>1000</v>
      </c>
      <c r="C188" s="632">
        <v>32.042963899064198</v>
      </c>
      <c r="D188" s="228"/>
      <c r="E188" s="633"/>
      <c r="F188" s="633"/>
      <c r="G188" s="633"/>
    </row>
    <row r="189" spans="1:7" x14ac:dyDescent="0.25">
      <c r="A189" s="226" t="s">
        <v>1079</v>
      </c>
      <c r="B189" s="103" t="s">
        <v>1001</v>
      </c>
      <c r="C189" s="632">
        <v>52.785660395493899</v>
      </c>
      <c r="D189" s="228"/>
      <c r="E189" s="633"/>
      <c r="F189" s="633"/>
      <c r="G189" s="633"/>
    </row>
    <row r="190" spans="1:7" x14ac:dyDescent="0.25">
      <c r="A190" s="226" t="s">
        <v>1080</v>
      </c>
      <c r="B190" s="103" t="s">
        <v>1002</v>
      </c>
      <c r="C190" s="632">
        <v>93.321391979556793</v>
      </c>
      <c r="D190" s="228"/>
      <c r="E190" s="633"/>
      <c r="F190" s="633"/>
      <c r="G190" s="633"/>
    </row>
    <row r="191" spans="1:7" x14ac:dyDescent="0.25">
      <c r="A191" s="226" t="s">
        <v>1081</v>
      </c>
      <c r="B191" s="103" t="s">
        <v>954</v>
      </c>
      <c r="C191" s="632">
        <v>5.9566845944397899</v>
      </c>
      <c r="D191" s="228"/>
      <c r="E191" s="633"/>
      <c r="F191" s="633"/>
      <c r="G191" s="633"/>
    </row>
    <row r="192" spans="1:7" x14ac:dyDescent="0.25">
      <c r="A192" s="226" t="s">
        <v>1082</v>
      </c>
      <c r="B192" s="103" t="s">
        <v>1003</v>
      </c>
      <c r="C192" s="632">
        <v>0</v>
      </c>
      <c r="D192" s="228"/>
      <c r="E192" s="633"/>
      <c r="F192" s="633"/>
      <c r="G192" s="633"/>
    </row>
    <row r="193" spans="1:7" x14ac:dyDescent="0.25">
      <c r="A193" s="226" t="s">
        <v>1083</v>
      </c>
      <c r="B193" s="103" t="s">
        <v>956</v>
      </c>
      <c r="C193" s="632">
        <v>1.01978041133602</v>
      </c>
      <c r="D193" s="228"/>
      <c r="E193" s="633"/>
      <c r="F193" s="633"/>
      <c r="G193" s="633"/>
    </row>
    <row r="194" spans="1:7" x14ac:dyDescent="0.25">
      <c r="A194" s="226" t="s">
        <v>1084</v>
      </c>
      <c r="B194" s="103" t="s">
        <v>1004</v>
      </c>
      <c r="C194" s="632">
        <v>0</v>
      </c>
      <c r="D194" s="228"/>
      <c r="E194" s="633"/>
      <c r="F194" s="633"/>
      <c r="G194" s="633"/>
    </row>
    <row r="195" spans="1:7" x14ac:dyDescent="0.25">
      <c r="A195" s="226" t="s">
        <v>1085</v>
      </c>
      <c r="B195" s="103" t="s">
        <v>1005</v>
      </c>
      <c r="C195" s="632">
        <v>5.5252296058516004</v>
      </c>
      <c r="D195" s="604" t="s">
        <v>1086</v>
      </c>
      <c r="E195" s="633"/>
      <c r="F195" s="633"/>
      <c r="G195" s="633"/>
    </row>
    <row r="196" spans="1:7" ht="15.75" thickBot="1" x14ac:dyDescent="0.3">
      <c r="A196" s="266" t="s">
        <v>1087</v>
      </c>
      <c r="B196" s="103" t="s">
        <v>1007</v>
      </c>
      <c r="C196" s="634">
        <v>2.2880501548052399</v>
      </c>
      <c r="D196" s="607" t="s">
        <v>1088</v>
      </c>
      <c r="E196" s="633"/>
      <c r="F196" s="633"/>
      <c r="G196" s="633"/>
    </row>
    <row r="197" spans="1:7" x14ac:dyDescent="0.25">
      <c r="A197" s="251" t="s">
        <v>537</v>
      </c>
      <c r="B197" s="281" t="s">
        <v>1089</v>
      </c>
      <c r="C197" s="637">
        <f>SUM(C198,C199,C200,C202)</f>
        <v>48.167959999999994</v>
      </c>
      <c r="D197" s="629"/>
      <c r="E197" s="627"/>
      <c r="F197" s="628"/>
      <c r="G197" s="628"/>
    </row>
    <row r="198" spans="1:7" x14ac:dyDescent="0.25">
      <c r="A198" s="226" t="s">
        <v>1090</v>
      </c>
      <c r="B198" s="103" t="s">
        <v>1091</v>
      </c>
      <c r="C198" s="632">
        <v>35.333277111199997</v>
      </c>
      <c r="D198" s="228"/>
      <c r="E198" s="633"/>
      <c r="F198" s="633"/>
      <c r="G198" s="633"/>
    </row>
    <row r="199" spans="1:7" x14ac:dyDescent="0.25">
      <c r="A199" s="226" t="s">
        <v>1092</v>
      </c>
      <c r="B199" s="103" t="s">
        <v>1002</v>
      </c>
      <c r="C199" s="632">
        <v>3.6647828888</v>
      </c>
      <c r="D199" s="228"/>
      <c r="E199" s="633"/>
      <c r="F199" s="633"/>
      <c r="G199" s="633"/>
    </row>
    <row r="200" spans="1:7" x14ac:dyDescent="0.25">
      <c r="A200" s="226" t="s">
        <v>1093</v>
      </c>
      <c r="B200" s="103" t="s">
        <v>954</v>
      </c>
      <c r="C200" s="632">
        <v>9.1699000000000002</v>
      </c>
      <c r="D200" s="228"/>
      <c r="E200" s="633"/>
      <c r="F200" s="633"/>
      <c r="G200" s="633"/>
    </row>
    <row r="201" spans="1:7" x14ac:dyDescent="0.25">
      <c r="A201" s="638" t="s">
        <v>1094</v>
      </c>
      <c r="B201" s="639" t="s">
        <v>1095</v>
      </c>
      <c r="C201" s="640">
        <v>0</v>
      </c>
      <c r="D201" s="250"/>
      <c r="E201" s="633"/>
      <c r="F201" s="633"/>
      <c r="G201" s="633"/>
    </row>
    <row r="202" spans="1:7" ht="15.75" thickBot="1" x14ac:dyDescent="0.3">
      <c r="A202" s="266" t="s">
        <v>1096</v>
      </c>
      <c r="B202" s="641" t="s">
        <v>1003</v>
      </c>
      <c r="C202" s="634">
        <v>0</v>
      </c>
      <c r="D202" s="280"/>
      <c r="E202" s="633"/>
      <c r="F202" s="633"/>
      <c r="G202" s="633"/>
    </row>
    <row r="203" spans="1:7" x14ac:dyDescent="0.25">
      <c r="A203" s="251" t="s">
        <v>539</v>
      </c>
      <c r="B203" s="281" t="s">
        <v>1097</v>
      </c>
      <c r="C203" s="253">
        <f>SUM(C204:C214)</f>
        <v>24.775390000000002</v>
      </c>
      <c r="D203" s="254"/>
      <c r="E203" s="599"/>
      <c r="F203" s="600"/>
      <c r="G203" s="600"/>
    </row>
    <row r="204" spans="1:7" x14ac:dyDescent="0.25">
      <c r="A204" s="226" t="s">
        <v>1098</v>
      </c>
      <c r="B204" s="103" t="s">
        <v>1099</v>
      </c>
      <c r="C204" s="635">
        <v>0</v>
      </c>
      <c r="D204" s="243"/>
      <c r="E204" s="599"/>
      <c r="F204" s="600"/>
      <c r="G204" s="600"/>
    </row>
    <row r="205" spans="1:7" x14ac:dyDescent="0.25">
      <c r="A205" s="240" t="s">
        <v>1100</v>
      </c>
      <c r="B205" s="103" t="s">
        <v>946</v>
      </c>
      <c r="C205" s="635">
        <v>0</v>
      </c>
      <c r="D205" s="243"/>
      <c r="E205" s="599"/>
      <c r="F205" s="600"/>
      <c r="G205" s="600"/>
    </row>
    <row r="206" spans="1:7" x14ac:dyDescent="0.25">
      <c r="A206" s="226" t="s">
        <v>1101</v>
      </c>
      <c r="B206" s="103" t="s">
        <v>1102</v>
      </c>
      <c r="C206" s="635">
        <v>5.5228099999999998</v>
      </c>
      <c r="D206" s="228"/>
      <c r="E206" s="633"/>
      <c r="F206" s="633"/>
      <c r="G206" s="633"/>
    </row>
    <row r="207" spans="1:7" x14ac:dyDescent="0.25">
      <c r="A207" s="226" t="s">
        <v>1103</v>
      </c>
      <c r="B207" s="103" t="s">
        <v>950</v>
      </c>
      <c r="C207" s="635">
        <v>6.4755953018660799</v>
      </c>
      <c r="D207" s="228"/>
      <c r="E207" s="633"/>
      <c r="F207" s="633"/>
      <c r="G207" s="633"/>
    </row>
    <row r="208" spans="1:7" x14ac:dyDescent="0.25">
      <c r="A208" s="226" t="s">
        <v>1104</v>
      </c>
      <c r="B208" s="103" t="s">
        <v>1105</v>
      </c>
      <c r="C208" s="635">
        <v>4.6849517014269999</v>
      </c>
      <c r="D208" s="228"/>
      <c r="E208" s="633"/>
      <c r="F208" s="633"/>
      <c r="G208" s="633"/>
    </row>
    <row r="209" spans="1:7" x14ac:dyDescent="0.25">
      <c r="A209" s="226" t="s">
        <v>1106</v>
      </c>
      <c r="B209" s="103" t="s">
        <v>954</v>
      </c>
      <c r="C209" s="635">
        <v>1.21927299670692</v>
      </c>
      <c r="D209" s="228"/>
      <c r="E209" s="633"/>
      <c r="F209" s="633"/>
      <c r="G209" s="633"/>
    </row>
    <row r="210" spans="1:7" x14ac:dyDescent="0.25">
      <c r="A210" s="226" t="s">
        <v>1107</v>
      </c>
      <c r="B210" s="103" t="s">
        <v>1003</v>
      </c>
      <c r="C210" s="635">
        <v>0</v>
      </c>
      <c r="D210" s="228"/>
      <c r="E210" s="633"/>
      <c r="F210" s="633"/>
      <c r="G210" s="633"/>
    </row>
    <row r="211" spans="1:7" x14ac:dyDescent="0.25">
      <c r="A211" s="226" t="s">
        <v>1108</v>
      </c>
      <c r="B211" s="103" t="s">
        <v>956</v>
      </c>
      <c r="C211" s="635">
        <v>0.66385000000000005</v>
      </c>
      <c r="D211" s="228"/>
      <c r="E211" s="633"/>
      <c r="F211" s="633"/>
      <c r="G211" s="633"/>
    </row>
    <row r="212" spans="1:7" x14ac:dyDescent="0.25">
      <c r="A212" s="226" t="s">
        <v>1109</v>
      </c>
      <c r="B212" s="103" t="s">
        <v>1004</v>
      </c>
      <c r="C212" s="635">
        <v>0.1</v>
      </c>
      <c r="D212" s="228"/>
      <c r="E212" s="633"/>
      <c r="F212" s="633"/>
      <c r="G212" s="633"/>
    </row>
    <row r="213" spans="1:7" x14ac:dyDescent="0.25">
      <c r="A213" s="226" t="s">
        <v>1110</v>
      </c>
      <c r="B213" s="103" t="s">
        <v>1005</v>
      </c>
      <c r="C213" s="635">
        <v>2.9126400000000001</v>
      </c>
      <c r="D213" s="604" t="s">
        <v>1111</v>
      </c>
      <c r="E213" s="633"/>
      <c r="F213" s="633"/>
      <c r="G213" s="633"/>
    </row>
    <row r="214" spans="1:7" ht="15.75" thickBot="1" x14ac:dyDescent="0.3">
      <c r="A214" s="266" t="s">
        <v>1112</v>
      </c>
      <c r="B214" s="103" t="s">
        <v>1007</v>
      </c>
      <c r="C214" s="635">
        <v>3.1962700000000002</v>
      </c>
      <c r="D214" s="607" t="s">
        <v>1113</v>
      </c>
      <c r="E214" s="633"/>
      <c r="F214" s="633"/>
      <c r="G214" s="633"/>
    </row>
    <row r="215" spans="1:7" x14ac:dyDescent="0.25">
      <c r="A215" s="251" t="s">
        <v>541</v>
      </c>
      <c r="B215" s="281" t="s">
        <v>1114</v>
      </c>
      <c r="C215" s="637">
        <f>SUM(C216:C226)</f>
        <v>0.11</v>
      </c>
      <c r="D215" s="254"/>
      <c r="E215" s="599"/>
      <c r="F215" s="600"/>
      <c r="G215" s="600"/>
    </row>
    <row r="216" spans="1:7" x14ac:dyDescent="0.25">
      <c r="A216" s="240" t="s">
        <v>1115</v>
      </c>
      <c r="B216" s="642" t="s">
        <v>1116</v>
      </c>
      <c r="C216" s="643">
        <v>0</v>
      </c>
      <c r="D216" s="243"/>
      <c r="E216" s="599"/>
      <c r="F216" s="600"/>
      <c r="G216" s="600"/>
    </row>
    <row r="217" spans="1:7" x14ac:dyDescent="0.25">
      <c r="A217" s="240" t="s">
        <v>1117</v>
      </c>
      <c r="B217" s="642" t="s">
        <v>946</v>
      </c>
      <c r="C217" s="643">
        <v>0</v>
      </c>
      <c r="D217" s="243"/>
      <c r="E217" s="599"/>
      <c r="F217" s="600"/>
      <c r="G217" s="600"/>
    </row>
    <row r="218" spans="1:7" x14ac:dyDescent="0.25">
      <c r="A218" s="226" t="s">
        <v>1118</v>
      </c>
      <c r="B218" s="103" t="s">
        <v>1102</v>
      </c>
      <c r="C218" s="643">
        <v>0</v>
      </c>
      <c r="D218" s="228"/>
      <c r="E218" s="644"/>
      <c r="F218" s="644"/>
      <c r="G218" s="644"/>
    </row>
    <row r="219" spans="1:7" x14ac:dyDescent="0.25">
      <c r="A219" s="226" t="s">
        <v>1119</v>
      </c>
      <c r="B219" s="103" t="s">
        <v>1001</v>
      </c>
      <c r="C219" s="643">
        <v>0</v>
      </c>
      <c r="D219" s="228"/>
      <c r="E219" s="644"/>
      <c r="F219" s="644"/>
      <c r="G219" s="644"/>
    </row>
    <row r="220" spans="1:7" x14ac:dyDescent="0.25">
      <c r="A220" s="226" t="s">
        <v>1120</v>
      </c>
      <c r="B220" s="103" t="s">
        <v>1121</v>
      </c>
      <c r="C220" s="643">
        <v>0.11</v>
      </c>
      <c r="D220" s="228"/>
      <c r="E220" s="644"/>
      <c r="F220" s="644"/>
      <c r="G220" s="644"/>
    </row>
    <row r="221" spans="1:7" x14ac:dyDescent="0.25">
      <c r="A221" s="226" t="s">
        <v>1122</v>
      </c>
      <c r="B221" s="103" t="s">
        <v>954</v>
      </c>
      <c r="C221" s="643">
        <v>0</v>
      </c>
      <c r="D221" s="228"/>
      <c r="E221" s="644"/>
      <c r="F221" s="644"/>
      <c r="G221" s="644"/>
    </row>
    <row r="222" spans="1:7" x14ac:dyDescent="0.25">
      <c r="A222" s="226" t="s">
        <v>1123</v>
      </c>
      <c r="B222" s="103" t="s">
        <v>1003</v>
      </c>
      <c r="C222" s="643">
        <v>0</v>
      </c>
      <c r="D222" s="228"/>
      <c r="E222" s="644"/>
      <c r="F222" s="644"/>
      <c r="G222" s="644"/>
    </row>
    <row r="223" spans="1:7" x14ac:dyDescent="0.25">
      <c r="A223" s="226" t="s">
        <v>1124</v>
      </c>
      <c r="B223" s="103" t="s">
        <v>956</v>
      </c>
      <c r="C223" s="643">
        <v>0</v>
      </c>
      <c r="D223" s="228"/>
      <c r="E223" s="644"/>
      <c r="F223" s="644"/>
      <c r="G223" s="644"/>
    </row>
    <row r="224" spans="1:7" x14ac:dyDescent="0.25">
      <c r="A224" s="226" t="s">
        <v>1125</v>
      </c>
      <c r="B224" s="103" t="s">
        <v>1004</v>
      </c>
      <c r="C224" s="643">
        <v>0</v>
      </c>
      <c r="D224" s="228"/>
      <c r="E224" s="644"/>
      <c r="F224" s="644"/>
      <c r="G224" s="644"/>
    </row>
    <row r="225" spans="1:7" x14ac:dyDescent="0.25">
      <c r="A225" s="226" t="s">
        <v>1126</v>
      </c>
      <c r="B225" s="103" t="s">
        <v>1005</v>
      </c>
      <c r="C225" s="643">
        <v>0</v>
      </c>
      <c r="D225" s="604" t="s">
        <v>1127</v>
      </c>
      <c r="E225" s="644"/>
      <c r="F225" s="644"/>
      <c r="G225" s="644"/>
    </row>
    <row r="226" spans="1:7" ht="15.75" thickBot="1" x14ac:dyDescent="0.3">
      <c r="A226" s="266" t="s">
        <v>1128</v>
      </c>
      <c r="B226" s="103" t="s">
        <v>1007</v>
      </c>
      <c r="C226" s="643">
        <v>0</v>
      </c>
      <c r="D226" s="607" t="s">
        <v>1129</v>
      </c>
      <c r="E226" s="58"/>
      <c r="F226" s="58"/>
      <c r="G226" s="58"/>
    </row>
    <row r="227" spans="1:7" x14ac:dyDescent="0.25">
      <c r="A227" s="251" t="s">
        <v>543</v>
      </c>
      <c r="B227" s="281" t="s">
        <v>1130</v>
      </c>
      <c r="C227" s="637">
        <f>SUM(C228:C230)</f>
        <v>1.6512899999999999</v>
      </c>
      <c r="D227" s="254"/>
      <c r="E227" s="599"/>
      <c r="F227" s="600"/>
      <c r="G227" s="600"/>
    </row>
    <row r="228" spans="1:7" x14ac:dyDescent="0.25">
      <c r="A228" s="226" t="s">
        <v>1131</v>
      </c>
      <c r="B228" s="103" t="s">
        <v>1132</v>
      </c>
      <c r="C228" s="619">
        <v>1.5295799999999999</v>
      </c>
      <c r="D228" s="228"/>
      <c r="E228" s="644"/>
      <c r="F228" s="644"/>
      <c r="G228" s="644"/>
    </row>
    <row r="229" spans="1:7" x14ac:dyDescent="0.25">
      <c r="A229" s="226" t="s">
        <v>1133</v>
      </c>
      <c r="B229" s="103" t="s">
        <v>1134</v>
      </c>
      <c r="C229" s="619">
        <v>0.12171</v>
      </c>
      <c r="D229" s="228"/>
      <c r="E229" s="644"/>
      <c r="F229" s="644"/>
      <c r="G229" s="644"/>
    </row>
    <row r="230" spans="1:7" ht="15.75" thickBot="1" x14ac:dyDescent="0.3">
      <c r="A230" s="266" t="s">
        <v>1135</v>
      </c>
      <c r="B230" s="641" t="s">
        <v>1003</v>
      </c>
      <c r="C230" s="621">
        <v>0</v>
      </c>
      <c r="D230" s="280"/>
      <c r="E230" s="644"/>
      <c r="F230" s="644"/>
      <c r="G230" s="644"/>
    </row>
    <row r="231" spans="1:7" x14ac:dyDescent="0.25">
      <c r="A231" s="251" t="s">
        <v>545</v>
      </c>
      <c r="B231" s="645" t="s">
        <v>1136</v>
      </c>
      <c r="C231" s="637">
        <f>SUM(C232:C242)</f>
        <v>2.4131400000000003</v>
      </c>
      <c r="D231" s="646"/>
      <c r="E231" s="58"/>
      <c r="F231" s="58"/>
      <c r="G231" s="58"/>
    </row>
    <row r="232" spans="1:7" x14ac:dyDescent="0.25">
      <c r="A232" s="647" t="s">
        <v>1137</v>
      </c>
      <c r="B232" s="103" t="s">
        <v>944</v>
      </c>
      <c r="C232" s="619">
        <v>0</v>
      </c>
      <c r="D232" s="510"/>
      <c r="E232" s="58"/>
      <c r="F232" s="58"/>
      <c r="G232" s="58"/>
    </row>
    <row r="233" spans="1:7" x14ac:dyDescent="0.25">
      <c r="A233" s="647" t="s">
        <v>1138</v>
      </c>
      <c r="B233" s="103" t="s">
        <v>999</v>
      </c>
      <c r="C233" s="619">
        <v>0</v>
      </c>
      <c r="D233" s="510"/>
      <c r="E233" s="58"/>
      <c r="F233" s="58"/>
      <c r="G233" s="58"/>
    </row>
    <row r="234" spans="1:7" x14ac:dyDescent="0.25">
      <c r="A234" s="647" t="s">
        <v>1139</v>
      </c>
      <c r="B234" s="103" t="s">
        <v>1000</v>
      </c>
      <c r="C234" s="619">
        <v>0</v>
      </c>
      <c r="D234" s="510"/>
      <c r="E234" s="58"/>
      <c r="F234" s="58"/>
      <c r="G234" s="58"/>
    </row>
    <row r="235" spans="1:7" x14ac:dyDescent="0.25">
      <c r="A235" s="647" t="s">
        <v>1140</v>
      </c>
      <c r="B235" s="103" t="s">
        <v>1001</v>
      </c>
      <c r="C235" s="619">
        <v>0</v>
      </c>
      <c r="D235" s="510"/>
      <c r="E235" s="58"/>
      <c r="F235" s="58"/>
      <c r="G235" s="58"/>
    </row>
    <row r="236" spans="1:7" x14ac:dyDescent="0.25">
      <c r="A236" s="647" t="s">
        <v>1141</v>
      </c>
      <c r="B236" s="103" t="s">
        <v>1002</v>
      </c>
      <c r="C236" s="619">
        <v>0</v>
      </c>
      <c r="D236" s="510"/>
      <c r="E236" s="58"/>
      <c r="F236" s="58"/>
      <c r="G236" s="58"/>
    </row>
    <row r="237" spans="1:7" x14ac:dyDescent="0.25">
      <c r="A237" s="647" t="s">
        <v>1142</v>
      </c>
      <c r="B237" s="103" t="s">
        <v>954</v>
      </c>
      <c r="C237" s="619">
        <v>0</v>
      </c>
      <c r="D237" s="510"/>
      <c r="E237" s="58"/>
      <c r="F237" s="58"/>
      <c r="G237" s="58"/>
    </row>
    <row r="238" spans="1:7" x14ac:dyDescent="0.25">
      <c r="A238" s="647" t="s">
        <v>1143</v>
      </c>
      <c r="B238" s="103" t="s">
        <v>1003</v>
      </c>
      <c r="C238" s="619">
        <v>0</v>
      </c>
      <c r="D238" s="510"/>
      <c r="E238" s="58"/>
      <c r="F238" s="58"/>
      <c r="G238" s="58"/>
    </row>
    <row r="239" spans="1:7" x14ac:dyDescent="0.25">
      <c r="A239" s="226" t="s">
        <v>1144</v>
      </c>
      <c r="B239" s="103" t="s">
        <v>956</v>
      </c>
      <c r="C239" s="619">
        <v>0</v>
      </c>
      <c r="D239" s="510"/>
      <c r="E239" s="58"/>
      <c r="F239" s="58"/>
      <c r="G239" s="58"/>
    </row>
    <row r="240" spans="1:7" x14ac:dyDescent="0.25">
      <c r="A240" s="226" t="s">
        <v>1145</v>
      </c>
      <c r="B240" s="103" t="s">
        <v>1004</v>
      </c>
      <c r="C240" s="619">
        <v>0</v>
      </c>
      <c r="D240" s="510"/>
      <c r="E240" s="58"/>
      <c r="F240" s="58"/>
      <c r="G240" s="58"/>
    </row>
    <row r="241" spans="1:7" x14ac:dyDescent="0.25">
      <c r="A241" s="226" t="s">
        <v>1146</v>
      </c>
      <c r="B241" s="103" t="s">
        <v>1005</v>
      </c>
      <c r="C241" s="619">
        <v>2.3061400000000001</v>
      </c>
      <c r="D241" s="604" t="s">
        <v>1147</v>
      </c>
      <c r="E241" s="58"/>
      <c r="F241" s="58"/>
      <c r="G241" s="58"/>
    </row>
    <row r="242" spans="1:7" ht="15.75" thickBot="1" x14ac:dyDescent="0.3">
      <c r="A242" s="266" t="s">
        <v>1148</v>
      </c>
      <c r="B242" s="103" t="s">
        <v>1007</v>
      </c>
      <c r="C242" s="621">
        <v>0.107</v>
      </c>
      <c r="D242" s="607" t="s">
        <v>1149</v>
      </c>
      <c r="E242" s="58"/>
      <c r="F242" s="58"/>
      <c r="G242" s="58"/>
    </row>
    <row r="243" spans="1:7" x14ac:dyDescent="0.25">
      <c r="A243" s="251" t="s">
        <v>547</v>
      </c>
      <c r="B243" s="281" t="s">
        <v>1150</v>
      </c>
      <c r="C243" s="253">
        <f>SUM(C244:C254)</f>
        <v>68.324939999999998</v>
      </c>
      <c r="D243" s="254"/>
      <c r="E243" s="599"/>
      <c r="F243" s="600"/>
      <c r="G243" s="600"/>
    </row>
    <row r="244" spans="1:7" x14ac:dyDescent="0.25">
      <c r="A244" s="226" t="s">
        <v>1151</v>
      </c>
      <c r="B244" s="103" t="s">
        <v>944</v>
      </c>
      <c r="C244" s="256">
        <v>2.3E-2</v>
      </c>
      <c r="D244" s="228"/>
      <c r="E244" s="644"/>
      <c r="F244" s="644"/>
      <c r="G244" s="644"/>
    </row>
    <row r="245" spans="1:7" x14ac:dyDescent="0.25">
      <c r="A245" s="226" t="s">
        <v>1152</v>
      </c>
      <c r="B245" s="103" t="s">
        <v>999</v>
      </c>
      <c r="C245" s="256">
        <v>7.3758999999999997</v>
      </c>
      <c r="D245" s="228"/>
      <c r="E245" s="644"/>
      <c r="F245" s="644"/>
      <c r="G245" s="644"/>
    </row>
    <row r="246" spans="1:7" x14ac:dyDescent="0.25">
      <c r="A246" s="226" t="s">
        <v>1153</v>
      </c>
      <c r="B246" s="103" t="s">
        <v>1000</v>
      </c>
      <c r="C246" s="256">
        <v>0.18354999999999999</v>
      </c>
      <c r="D246" s="228"/>
      <c r="E246" s="644"/>
      <c r="F246" s="644"/>
      <c r="G246" s="644"/>
    </row>
    <row r="247" spans="1:7" x14ac:dyDescent="0.25">
      <c r="A247" s="226" t="s">
        <v>1154</v>
      </c>
      <c r="B247" s="103" t="s">
        <v>1001</v>
      </c>
      <c r="C247" s="256">
        <v>3.5564959687952</v>
      </c>
      <c r="D247" s="228"/>
      <c r="E247" s="644"/>
      <c r="F247" s="644"/>
      <c r="G247" s="644"/>
    </row>
    <row r="248" spans="1:7" x14ac:dyDescent="0.25">
      <c r="A248" s="226" t="s">
        <v>1155</v>
      </c>
      <c r="B248" s="103" t="s">
        <v>1002</v>
      </c>
      <c r="C248" s="256">
        <v>2.1374357253184302</v>
      </c>
      <c r="D248" s="228"/>
      <c r="E248" s="644"/>
      <c r="F248" s="644"/>
      <c r="G248" s="644"/>
    </row>
    <row r="249" spans="1:7" x14ac:dyDescent="0.25">
      <c r="A249" s="226" t="s">
        <v>1156</v>
      </c>
      <c r="B249" s="103" t="s">
        <v>954</v>
      </c>
      <c r="C249" s="256">
        <v>0.62595830588636903</v>
      </c>
      <c r="D249" s="228"/>
      <c r="E249" s="644"/>
      <c r="F249" s="644"/>
      <c r="G249" s="644"/>
    </row>
    <row r="250" spans="1:7" x14ac:dyDescent="0.25">
      <c r="A250" s="226" t="s">
        <v>1157</v>
      </c>
      <c r="B250" s="103" t="s">
        <v>1003</v>
      </c>
      <c r="C250" s="256">
        <v>0</v>
      </c>
      <c r="D250" s="228"/>
      <c r="E250" s="644"/>
      <c r="F250" s="644"/>
      <c r="G250" s="644"/>
    </row>
    <row r="251" spans="1:7" x14ac:dyDescent="0.25">
      <c r="A251" s="226" t="s">
        <v>1158</v>
      </c>
      <c r="B251" s="103" t="s">
        <v>1159</v>
      </c>
      <c r="C251" s="256">
        <v>18.590340000000001</v>
      </c>
      <c r="D251" s="228"/>
      <c r="E251" s="644"/>
      <c r="F251" s="644"/>
      <c r="G251" s="644"/>
    </row>
    <row r="252" spans="1:7" x14ac:dyDescent="0.25">
      <c r="A252" s="226" t="s">
        <v>1160</v>
      </c>
      <c r="B252" s="103" t="s">
        <v>1004</v>
      </c>
      <c r="C252" s="256">
        <v>0</v>
      </c>
      <c r="D252" s="228"/>
      <c r="E252" s="644"/>
      <c r="F252" s="644"/>
      <c r="G252" s="644"/>
    </row>
    <row r="253" spans="1:7" x14ac:dyDescent="0.25">
      <c r="A253" s="226" t="s">
        <v>1161</v>
      </c>
      <c r="B253" s="103" t="s">
        <v>1005</v>
      </c>
      <c r="C253" s="256">
        <v>6.8425099999999999</v>
      </c>
      <c r="D253" s="604" t="s">
        <v>1162</v>
      </c>
      <c r="E253" s="644"/>
      <c r="F253" s="644"/>
      <c r="G253" s="644"/>
    </row>
    <row r="254" spans="1:7" x14ac:dyDescent="0.25">
      <c r="A254" s="226" t="s">
        <v>1163</v>
      </c>
      <c r="B254" s="103" t="s">
        <v>1007</v>
      </c>
      <c r="C254" s="630">
        <f>SUM(C255:C259)</f>
        <v>28.989750000000001</v>
      </c>
      <c r="D254" s="604"/>
      <c r="E254" s="648"/>
      <c r="F254" s="649"/>
      <c r="G254" s="649"/>
    </row>
    <row r="255" spans="1:7" x14ac:dyDescent="0.25">
      <c r="A255" s="91" t="s">
        <v>275</v>
      </c>
      <c r="B255" s="110" t="s">
        <v>1164</v>
      </c>
      <c r="C255" s="232">
        <v>5.1282300000000003</v>
      </c>
      <c r="D255" s="604" t="s">
        <v>1165</v>
      </c>
      <c r="E255" s="644"/>
      <c r="F255" s="644"/>
      <c r="G255" s="644"/>
    </row>
    <row r="256" spans="1:7" x14ac:dyDescent="0.25">
      <c r="A256" s="91" t="s">
        <v>285</v>
      </c>
      <c r="B256" s="110" t="s">
        <v>1166</v>
      </c>
      <c r="C256" s="232">
        <v>2.6509100000000001</v>
      </c>
      <c r="D256" s="604" t="s">
        <v>1167</v>
      </c>
      <c r="E256" s="644"/>
      <c r="F256" s="644"/>
      <c r="G256" s="644"/>
    </row>
    <row r="257" spans="1:7" x14ac:dyDescent="0.25">
      <c r="A257" s="91" t="s">
        <v>287</v>
      </c>
      <c r="B257" s="650" t="s">
        <v>865</v>
      </c>
      <c r="C257" s="232">
        <v>0</v>
      </c>
      <c r="D257" s="604" t="s">
        <v>1168</v>
      </c>
      <c r="E257" s="644"/>
      <c r="F257" s="644"/>
      <c r="G257" s="644"/>
    </row>
    <row r="258" spans="1:7" x14ac:dyDescent="0.25">
      <c r="A258" s="91" t="s">
        <v>17</v>
      </c>
      <c r="B258" s="110" t="s">
        <v>1169</v>
      </c>
      <c r="C258" s="232">
        <v>0</v>
      </c>
      <c r="D258" s="604" t="s">
        <v>1170</v>
      </c>
      <c r="E258" s="644"/>
      <c r="F258" s="644"/>
      <c r="G258" s="644"/>
    </row>
    <row r="259" spans="1:7" ht="15.75" thickBot="1" x14ac:dyDescent="0.3">
      <c r="A259" s="194" t="s">
        <v>19</v>
      </c>
      <c r="B259" s="651" t="s">
        <v>1171</v>
      </c>
      <c r="C259" s="652">
        <v>21.210609999999999</v>
      </c>
      <c r="D259" s="607" t="s">
        <v>1172</v>
      </c>
      <c r="E259" s="644"/>
      <c r="F259" s="644"/>
      <c r="G259" s="644"/>
    </row>
    <row r="260" spans="1:7" x14ac:dyDescent="0.25">
      <c r="A260" s="251" t="s">
        <v>550</v>
      </c>
      <c r="B260" s="281" t="s">
        <v>1173</v>
      </c>
      <c r="C260" s="637">
        <f>SUM(C261:C269)</f>
        <v>0</v>
      </c>
      <c r="D260" s="254"/>
      <c r="E260" s="599"/>
      <c r="F260" s="600"/>
      <c r="G260" s="600"/>
    </row>
    <row r="261" spans="1:7" x14ac:dyDescent="0.25">
      <c r="A261" s="226" t="s">
        <v>1174</v>
      </c>
      <c r="B261" s="103" t="s">
        <v>944</v>
      </c>
      <c r="C261" s="619">
        <v>0</v>
      </c>
      <c r="D261" s="228"/>
      <c r="E261" s="644"/>
      <c r="F261" s="644"/>
      <c r="G261" s="644"/>
    </row>
    <row r="262" spans="1:7" x14ac:dyDescent="0.25">
      <c r="A262" s="226" t="s">
        <v>1175</v>
      </c>
      <c r="B262" s="103" t="s">
        <v>999</v>
      </c>
      <c r="C262" s="619">
        <v>0</v>
      </c>
      <c r="D262" s="228"/>
      <c r="E262" s="644"/>
      <c r="F262" s="644"/>
      <c r="G262" s="644"/>
    </row>
    <row r="263" spans="1:7" x14ac:dyDescent="0.25">
      <c r="A263" s="226" t="s">
        <v>1176</v>
      </c>
      <c r="B263" s="103" t="s">
        <v>1000</v>
      </c>
      <c r="C263" s="619">
        <v>0</v>
      </c>
      <c r="D263" s="228"/>
      <c r="E263" s="644"/>
      <c r="F263" s="644"/>
      <c r="G263" s="644"/>
    </row>
    <row r="264" spans="1:7" x14ac:dyDescent="0.25">
      <c r="A264" s="226" t="s">
        <v>1177</v>
      </c>
      <c r="B264" s="103" t="s">
        <v>1001</v>
      </c>
      <c r="C264" s="619">
        <v>0</v>
      </c>
      <c r="D264" s="228"/>
      <c r="E264" s="644"/>
      <c r="F264" s="644"/>
      <c r="G264" s="644"/>
    </row>
    <row r="265" spans="1:7" x14ac:dyDescent="0.25">
      <c r="A265" s="226" t="s">
        <v>1178</v>
      </c>
      <c r="B265" s="103" t="s">
        <v>1002</v>
      </c>
      <c r="C265" s="619">
        <v>0</v>
      </c>
      <c r="D265" s="228"/>
      <c r="E265" s="644"/>
      <c r="F265" s="644"/>
      <c r="G265" s="644"/>
    </row>
    <row r="266" spans="1:7" x14ac:dyDescent="0.25">
      <c r="A266" s="226" t="s">
        <v>1179</v>
      </c>
      <c r="B266" s="103" t="s">
        <v>954</v>
      </c>
      <c r="C266" s="619">
        <v>0</v>
      </c>
      <c r="D266" s="228"/>
      <c r="E266" s="644"/>
      <c r="F266" s="644"/>
      <c r="G266" s="644"/>
    </row>
    <row r="267" spans="1:7" x14ac:dyDescent="0.25">
      <c r="A267" s="226" t="s">
        <v>1180</v>
      </c>
      <c r="B267" s="103" t="s">
        <v>1003</v>
      </c>
      <c r="C267" s="619">
        <v>0</v>
      </c>
      <c r="D267" s="228"/>
      <c r="E267" s="644"/>
      <c r="F267" s="644"/>
      <c r="G267" s="644"/>
    </row>
    <row r="268" spans="1:7" x14ac:dyDescent="0.25">
      <c r="A268" s="226" t="s">
        <v>1181</v>
      </c>
      <c r="B268" s="103" t="s">
        <v>1182</v>
      </c>
      <c r="C268" s="619">
        <v>0</v>
      </c>
      <c r="D268" s="228"/>
      <c r="E268" s="644"/>
      <c r="F268" s="644"/>
      <c r="G268" s="644"/>
    </row>
    <row r="269" spans="1:7" ht="15.75" thickBot="1" x14ac:dyDescent="0.3">
      <c r="A269" s="266" t="s">
        <v>1183</v>
      </c>
      <c r="B269" s="641" t="s">
        <v>1004</v>
      </c>
      <c r="C269" s="621">
        <v>0</v>
      </c>
      <c r="D269" s="280"/>
      <c r="E269" s="644"/>
      <c r="F269" s="644"/>
      <c r="G269" s="644"/>
    </row>
    <row r="270" spans="1:7" x14ac:dyDescent="0.25">
      <c r="A270" s="251" t="s">
        <v>552</v>
      </c>
      <c r="B270" s="281" t="s">
        <v>1184</v>
      </c>
      <c r="C270" s="253">
        <f>SUM(C271:C281)</f>
        <v>34.675690000000003</v>
      </c>
      <c r="D270" s="254"/>
      <c r="E270" s="599"/>
      <c r="F270" s="600"/>
      <c r="G270" s="600"/>
    </row>
    <row r="271" spans="1:7" x14ac:dyDescent="0.25">
      <c r="A271" s="226" t="s">
        <v>1185</v>
      </c>
      <c r="B271" s="103" t="s">
        <v>944</v>
      </c>
      <c r="C271" s="256">
        <v>0.53</v>
      </c>
      <c r="D271" s="228"/>
      <c r="E271" s="644"/>
      <c r="F271" s="644"/>
      <c r="G271" s="644"/>
    </row>
    <row r="272" spans="1:7" x14ac:dyDescent="0.25">
      <c r="A272" s="226" t="s">
        <v>1186</v>
      </c>
      <c r="B272" s="103" t="s">
        <v>999</v>
      </c>
      <c r="C272" s="256">
        <v>0.31</v>
      </c>
      <c r="D272" s="228"/>
      <c r="E272" s="644"/>
      <c r="F272" s="644"/>
      <c r="G272" s="644"/>
    </row>
    <row r="273" spans="1:7" x14ac:dyDescent="0.25">
      <c r="A273" s="226" t="s">
        <v>1187</v>
      </c>
      <c r="B273" s="103" t="s">
        <v>1000</v>
      </c>
      <c r="C273" s="256">
        <v>2.0164065656565699</v>
      </c>
      <c r="D273" s="228"/>
      <c r="E273" s="644"/>
      <c r="F273" s="644"/>
      <c r="G273" s="644"/>
    </row>
    <row r="274" spans="1:7" x14ac:dyDescent="0.25">
      <c r="A274" s="226" t="s">
        <v>1188</v>
      </c>
      <c r="B274" s="103" t="s">
        <v>1001</v>
      </c>
      <c r="C274" s="256">
        <v>3.1605634343434299</v>
      </c>
      <c r="D274" s="228"/>
      <c r="E274" s="644"/>
      <c r="F274" s="644"/>
      <c r="G274" s="644"/>
    </row>
    <row r="275" spans="1:7" x14ac:dyDescent="0.25">
      <c r="A275" s="226" t="s">
        <v>1189</v>
      </c>
      <c r="B275" s="103" t="s">
        <v>1002</v>
      </c>
      <c r="C275" s="256">
        <v>0.78</v>
      </c>
      <c r="D275" s="228"/>
      <c r="E275" s="644"/>
      <c r="F275" s="644"/>
      <c r="G275" s="644"/>
    </row>
    <row r="276" spans="1:7" x14ac:dyDescent="0.25">
      <c r="A276" s="226" t="s">
        <v>1190</v>
      </c>
      <c r="B276" s="103" t="s">
        <v>954</v>
      </c>
      <c r="C276" s="256">
        <v>0.95</v>
      </c>
      <c r="D276" s="228"/>
      <c r="E276" s="644"/>
      <c r="F276" s="644"/>
      <c r="G276" s="644"/>
    </row>
    <row r="277" spans="1:7" x14ac:dyDescent="0.25">
      <c r="A277" s="226" t="s">
        <v>1191</v>
      </c>
      <c r="B277" s="103" t="s">
        <v>1003</v>
      </c>
      <c r="C277" s="256">
        <v>0</v>
      </c>
      <c r="D277" s="228"/>
      <c r="E277" s="644"/>
      <c r="F277" s="644"/>
      <c r="G277" s="644"/>
    </row>
    <row r="278" spans="1:7" x14ac:dyDescent="0.25">
      <c r="A278" s="226" t="s">
        <v>1192</v>
      </c>
      <c r="B278" s="103" t="s">
        <v>956</v>
      </c>
      <c r="C278" s="256">
        <v>8.0672899999999998</v>
      </c>
      <c r="D278" s="228"/>
      <c r="E278" s="644"/>
      <c r="F278" s="644"/>
      <c r="G278" s="644"/>
    </row>
    <row r="279" spans="1:7" x14ac:dyDescent="0.25">
      <c r="A279" s="226" t="s">
        <v>1193</v>
      </c>
      <c r="B279" s="103" t="s">
        <v>1004</v>
      </c>
      <c r="C279" s="256">
        <v>0</v>
      </c>
      <c r="D279" s="228"/>
      <c r="E279" s="644"/>
      <c r="F279" s="644"/>
      <c r="G279" s="644"/>
    </row>
    <row r="280" spans="1:7" x14ac:dyDescent="0.25">
      <c r="A280" s="226" t="s">
        <v>1194</v>
      </c>
      <c r="B280" s="103" t="s">
        <v>1005</v>
      </c>
      <c r="C280" s="256">
        <v>5.3269799999999998</v>
      </c>
      <c r="D280" s="604" t="s">
        <v>1195</v>
      </c>
      <c r="E280" s="644"/>
      <c r="F280" s="644"/>
      <c r="G280" s="644"/>
    </row>
    <row r="281" spans="1:7" ht="15.75" thickBot="1" x14ac:dyDescent="0.3">
      <c r="A281" s="266" t="s">
        <v>1196</v>
      </c>
      <c r="B281" s="103" t="s">
        <v>1007</v>
      </c>
      <c r="C281" s="653">
        <v>13.53445</v>
      </c>
      <c r="D281" s="607" t="s">
        <v>1197</v>
      </c>
      <c r="E281" s="644"/>
      <c r="F281" s="644"/>
      <c r="G281" s="644"/>
    </row>
    <row r="282" spans="1:7" x14ac:dyDescent="0.25">
      <c r="A282" s="251" t="s">
        <v>554</v>
      </c>
      <c r="B282" s="281" t="s">
        <v>1198</v>
      </c>
      <c r="C282" s="637">
        <f>SUM(C283:C292)</f>
        <v>140.74517</v>
      </c>
      <c r="D282" s="254"/>
      <c r="E282" s="644"/>
      <c r="F282" s="644"/>
      <c r="G282" s="644"/>
    </row>
    <row r="283" spans="1:7" x14ac:dyDescent="0.25">
      <c r="A283" s="226" t="s">
        <v>1199</v>
      </c>
      <c r="B283" s="103" t="s">
        <v>944</v>
      </c>
      <c r="C283" s="632">
        <v>109.767</v>
      </c>
      <c r="D283" s="228"/>
      <c r="E283" s="644"/>
      <c r="F283" s="644"/>
      <c r="G283" s="644"/>
    </row>
    <row r="284" spans="1:7" x14ac:dyDescent="0.25">
      <c r="A284" s="226" t="s">
        <v>1200</v>
      </c>
      <c r="B284" s="103" t="s">
        <v>999</v>
      </c>
      <c r="C284" s="632">
        <v>0</v>
      </c>
      <c r="D284" s="228"/>
      <c r="E284" s="644"/>
      <c r="F284" s="644"/>
      <c r="G284" s="644"/>
    </row>
    <row r="285" spans="1:7" x14ac:dyDescent="0.25">
      <c r="A285" s="226" t="s">
        <v>1201</v>
      </c>
      <c r="B285" s="103" t="s">
        <v>1000</v>
      </c>
      <c r="C285" s="632">
        <v>2.3918499999999998</v>
      </c>
      <c r="D285" s="228"/>
      <c r="E285" s="644"/>
      <c r="F285" s="644"/>
      <c r="G285" s="644"/>
    </row>
    <row r="286" spans="1:7" x14ac:dyDescent="0.25">
      <c r="A286" s="226" t="s">
        <v>1202</v>
      </c>
      <c r="B286" s="103" t="s">
        <v>1001</v>
      </c>
      <c r="C286" s="632">
        <v>3.5878199999999998</v>
      </c>
      <c r="D286" s="228"/>
      <c r="E286" s="644"/>
      <c r="F286" s="644"/>
      <c r="G286" s="644"/>
    </row>
    <row r="287" spans="1:7" x14ac:dyDescent="0.25">
      <c r="A287" s="226" t="s">
        <v>1203</v>
      </c>
      <c r="B287" s="103" t="s">
        <v>1002</v>
      </c>
      <c r="C287" s="632">
        <v>13.291</v>
      </c>
      <c r="D287" s="228"/>
      <c r="E287" s="644"/>
      <c r="F287" s="644"/>
      <c r="G287" s="644"/>
    </row>
    <row r="288" spans="1:7" x14ac:dyDescent="0.25">
      <c r="A288" s="226" t="s">
        <v>1204</v>
      </c>
      <c r="B288" s="103" t="s">
        <v>954</v>
      </c>
      <c r="C288" s="632">
        <v>0</v>
      </c>
      <c r="D288" s="228"/>
      <c r="E288" s="644"/>
      <c r="F288" s="644"/>
      <c r="G288" s="644"/>
    </row>
    <row r="289" spans="1:7" x14ac:dyDescent="0.25">
      <c r="A289" s="226" t="s">
        <v>1205</v>
      </c>
      <c r="B289" s="103" t="s">
        <v>1003</v>
      </c>
      <c r="C289" s="632">
        <v>0</v>
      </c>
      <c r="D289" s="228"/>
      <c r="E289" s="644"/>
      <c r="F289" s="644"/>
      <c r="G289" s="644"/>
    </row>
    <row r="290" spans="1:7" x14ac:dyDescent="0.25">
      <c r="A290" s="226" t="s">
        <v>1206</v>
      </c>
      <c r="B290" s="103" t="s">
        <v>956</v>
      </c>
      <c r="C290" s="632">
        <v>0</v>
      </c>
      <c r="D290" s="228"/>
      <c r="E290" s="644"/>
      <c r="F290" s="644"/>
      <c r="G290" s="644"/>
    </row>
    <row r="291" spans="1:7" x14ac:dyDescent="0.25">
      <c r="A291" s="226" t="s">
        <v>1207</v>
      </c>
      <c r="B291" s="103" t="s">
        <v>1004</v>
      </c>
      <c r="C291" s="632">
        <v>0</v>
      </c>
      <c r="D291" s="228"/>
      <c r="E291" s="644"/>
      <c r="F291" s="644"/>
      <c r="G291" s="644"/>
    </row>
    <row r="292" spans="1:7" ht="15.75" thickBot="1" x14ac:dyDescent="0.3">
      <c r="A292" s="226" t="s">
        <v>1208</v>
      </c>
      <c r="B292" s="103" t="s">
        <v>1007</v>
      </c>
      <c r="C292" s="632">
        <v>11.7075</v>
      </c>
      <c r="D292" s="228" t="s">
        <v>1209</v>
      </c>
      <c r="E292" s="644"/>
      <c r="F292" s="644"/>
      <c r="G292" s="644"/>
    </row>
    <row r="293" spans="1:7" ht="16.5" thickBot="1" x14ac:dyDescent="0.3">
      <c r="A293" s="608"/>
      <c r="B293" s="654" t="s">
        <v>1210</v>
      </c>
      <c r="C293" s="610">
        <f>SUM(C23,C52)</f>
        <v>2595.2769594838901</v>
      </c>
      <c r="D293" s="655" t="s">
        <v>1211</v>
      </c>
      <c r="E293" s="644"/>
      <c r="F293" s="644"/>
      <c r="G293" s="644"/>
    </row>
    <row r="294" spans="1:7" x14ac:dyDescent="0.25">
      <c r="A294" s="590"/>
      <c r="B294" s="656"/>
      <c r="C294" s="590"/>
      <c r="D294" s="657"/>
      <c r="E294" s="590"/>
      <c r="F294" s="591"/>
      <c r="G294" s="591"/>
    </row>
    <row r="295" spans="1:7" x14ac:dyDescent="0.25">
      <c r="A295" s="591"/>
      <c r="B295" s="658"/>
      <c r="C295" s="591"/>
      <c r="D295" s="659"/>
      <c r="E295" s="591"/>
      <c r="F295" s="591"/>
      <c r="G295" s="591"/>
    </row>
    <row r="296" spans="1:7" x14ac:dyDescent="0.25">
      <c r="A296" s="660"/>
      <c r="B296" s="595"/>
      <c r="C296" s="591"/>
      <c r="D296" s="659"/>
      <c r="E296" s="591"/>
      <c r="F296" s="591"/>
      <c r="G296" s="591"/>
    </row>
    <row r="297" spans="1:7" x14ac:dyDescent="0.25">
      <c r="A297" s="591"/>
      <c r="B297" s="595"/>
      <c r="C297" s="591"/>
      <c r="D297" s="659"/>
      <c r="E297" s="591"/>
      <c r="F297" s="591"/>
      <c r="G297" s="591"/>
    </row>
    <row r="298" spans="1:7" x14ac:dyDescent="0.25">
      <c r="A298" s="591"/>
      <c r="B298" s="595"/>
      <c r="C298" s="591"/>
      <c r="D298" s="659"/>
      <c r="E298" s="591"/>
      <c r="F298" s="591"/>
      <c r="G298" s="591"/>
    </row>
    <row r="299" spans="1:7" x14ac:dyDescent="0.25">
      <c r="A299" s="591"/>
      <c r="B299" s="595"/>
      <c r="C299" s="591"/>
      <c r="D299" s="659"/>
      <c r="E299" s="591"/>
      <c r="F299" s="591"/>
      <c r="G299" s="591"/>
    </row>
    <row r="300" spans="1:7" x14ac:dyDescent="0.25">
      <c r="A300" s="591"/>
      <c r="B300" s="595"/>
      <c r="C300" s="591"/>
      <c r="D300" s="659"/>
      <c r="E300" s="591"/>
      <c r="F300" s="591"/>
      <c r="G300" s="591"/>
    </row>
    <row r="301" spans="1:7" x14ac:dyDescent="0.25">
      <c r="A301" s="591"/>
      <c r="B301" s="595"/>
      <c r="C301" s="591"/>
      <c r="D301" s="659"/>
      <c r="E301" s="591"/>
      <c r="F301" s="591"/>
      <c r="G301" s="591"/>
    </row>
    <row r="302" spans="1:7" x14ac:dyDescent="0.25">
      <c r="A302" s="591"/>
      <c r="B302" s="595"/>
      <c r="C302" s="591"/>
      <c r="D302" s="659"/>
      <c r="E302" s="591"/>
      <c r="F302" s="591"/>
      <c r="G302" s="591"/>
    </row>
    <row r="303" spans="1:7" x14ac:dyDescent="0.25">
      <c r="A303" s="591"/>
      <c r="B303" s="595"/>
      <c r="C303" s="591"/>
      <c r="D303" s="659"/>
      <c r="E303" s="591"/>
      <c r="F303" s="591"/>
      <c r="G303" s="591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conditionalFormatting sqref="D65">
    <cfRule type="expression" dxfId="6" priority="2" stopIfTrue="1">
      <formula>D66=0</formula>
    </cfRule>
    <cfRule type="expression" dxfId="5" priority="4" stopIfTrue="1">
      <formula>D66&gt;0</formula>
    </cfRule>
    <cfRule type="expression" dxfId="4" priority="9" stopIfTrue="1">
      <formula>D66&lt;0</formula>
    </cfRule>
  </conditionalFormatting>
  <conditionalFormatting sqref="D66">
    <cfRule type="cellIs" dxfId="3" priority="12" stopIfTrue="1" operator="greaterThan">
      <formula>0</formula>
    </cfRule>
    <cfRule type="cellIs" dxfId="2" priority="14" stopIfTrue="1" operator="lessThan">
      <formula>0</formula>
    </cfRule>
  </conditionalFormatting>
  <conditionalFormatting sqref="E66:G66 E22:G22 E14 G14">
    <cfRule type="cellIs" dxfId="1" priority="17" stopIfTrue="1" operator="greaterThan">
      <formula>0</formula>
    </cfRule>
    <cfRule type="cellIs" dxfId="0" priority="19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7"/>
  <sheetViews>
    <sheetView workbookViewId="0">
      <selection sqref="A1:N1"/>
    </sheetView>
  </sheetViews>
  <sheetFormatPr defaultRowHeight="15" x14ac:dyDescent="0.25"/>
  <cols>
    <col min="1" max="1" width="20.140625" customWidth="1"/>
    <col min="2" max="2" width="14.5703125" customWidth="1"/>
    <col min="3" max="3" width="11.7109375" customWidth="1"/>
    <col min="4" max="4" width="14" customWidth="1"/>
    <col min="5" max="5" width="16.140625" customWidth="1"/>
    <col min="6" max="6" width="16.42578125" customWidth="1"/>
    <col min="7" max="7" width="16.28515625" customWidth="1"/>
    <col min="8" max="8" width="14.7109375" customWidth="1"/>
    <col min="9" max="9" width="16.5703125" customWidth="1"/>
    <col min="10" max="10" width="7.42578125" customWidth="1"/>
    <col min="11" max="11" width="15" customWidth="1"/>
    <col min="12" max="12" width="14.85546875" customWidth="1"/>
    <col min="13" max="13" width="10" customWidth="1"/>
    <col min="14" max="14" width="12.140625" customWidth="1"/>
    <col min="16" max="16" width="19.85546875" customWidth="1"/>
  </cols>
  <sheetData>
    <row r="1" spans="1:16" x14ac:dyDescent="0.25">
      <c r="A1" s="969" t="s">
        <v>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1"/>
    </row>
    <row r="2" spans="1:16" x14ac:dyDescent="0.25">
      <c r="A2" s="969" t="s">
        <v>1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1"/>
    </row>
    <row r="3" spans="1:16" x14ac:dyDescent="0.25">
      <c r="A3" s="972"/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4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x14ac:dyDescent="0.25">
      <c r="A5" s="1084" t="s">
        <v>1212</v>
      </c>
      <c r="B5" s="1085"/>
      <c r="C5" s="1085"/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6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6" ht="15.75" customHeight="1" thickBot="1" x14ac:dyDescent="0.3">
      <c r="C8" s="1069" t="s">
        <v>1213</v>
      </c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</row>
    <row r="9" spans="1:16" ht="24.75" customHeight="1" thickBot="1" x14ac:dyDescent="0.3">
      <c r="A9" s="1070" t="s">
        <v>1214</v>
      </c>
      <c r="B9" s="1073" t="s">
        <v>1215</v>
      </c>
      <c r="C9" s="1076" t="s">
        <v>1216</v>
      </c>
      <c r="D9" s="1076"/>
      <c r="E9" s="1076"/>
      <c r="F9" s="1076"/>
      <c r="G9" s="1076"/>
      <c r="H9" s="1076"/>
      <c r="I9" s="1076"/>
      <c r="J9" s="1077"/>
      <c r="K9" s="1078" t="s">
        <v>1217</v>
      </c>
      <c r="L9" s="1079"/>
      <c r="M9" s="1078" t="s">
        <v>1218</v>
      </c>
      <c r="N9" s="1079"/>
      <c r="P9" s="661"/>
    </row>
    <row r="10" spans="1:16" x14ac:dyDescent="0.25">
      <c r="A10" s="1071"/>
      <c r="B10" s="1074"/>
      <c r="C10" s="1080" t="s">
        <v>1219</v>
      </c>
      <c r="D10" s="1082" t="s">
        <v>1220</v>
      </c>
      <c r="E10" s="1082" t="s">
        <v>1221</v>
      </c>
      <c r="F10" s="1082" t="s">
        <v>1222</v>
      </c>
      <c r="G10" s="1082" t="s">
        <v>1223</v>
      </c>
      <c r="H10" s="1082" t="s">
        <v>1224</v>
      </c>
      <c r="I10" s="1082" t="s">
        <v>1225</v>
      </c>
      <c r="J10" s="1065" t="s">
        <v>1226</v>
      </c>
      <c r="K10" s="1067" t="s">
        <v>1227</v>
      </c>
      <c r="L10" s="1067" t="s">
        <v>1228</v>
      </c>
      <c r="M10" s="1067" t="s">
        <v>1229</v>
      </c>
      <c r="N10" s="1073" t="s">
        <v>1230</v>
      </c>
      <c r="P10" s="661"/>
    </row>
    <row r="11" spans="1:16" ht="76.5" customHeight="1" thickBot="1" x14ac:dyDescent="0.3">
      <c r="A11" s="1072"/>
      <c r="B11" s="1075"/>
      <c r="C11" s="1081"/>
      <c r="D11" s="1083"/>
      <c r="E11" s="1083"/>
      <c r="F11" s="1083"/>
      <c r="G11" s="1083"/>
      <c r="H11" s="1083"/>
      <c r="I11" s="1083"/>
      <c r="J11" s="1066"/>
      <c r="K11" s="1068"/>
      <c r="L11" s="1068"/>
      <c r="M11" s="1068"/>
      <c r="N11" s="1075"/>
      <c r="P11" s="661"/>
    </row>
    <row r="12" spans="1:16" ht="15.75" x14ac:dyDescent="0.25">
      <c r="A12" s="662" t="s">
        <v>1231</v>
      </c>
      <c r="B12" s="663">
        <v>0</v>
      </c>
      <c r="C12" s="664">
        <v>0</v>
      </c>
      <c r="D12" s="665">
        <v>0</v>
      </c>
      <c r="E12" s="665">
        <v>0</v>
      </c>
      <c r="F12" s="665">
        <v>0</v>
      </c>
      <c r="G12" s="665">
        <v>0</v>
      </c>
      <c r="H12" s="666">
        <v>0</v>
      </c>
      <c r="I12" s="665">
        <v>0</v>
      </c>
      <c r="J12" s="667">
        <v>0</v>
      </c>
      <c r="K12" s="668">
        <v>0</v>
      </c>
      <c r="L12" s="669">
        <v>0</v>
      </c>
      <c r="M12" s="668">
        <v>0</v>
      </c>
      <c r="N12" s="669">
        <v>0</v>
      </c>
      <c r="P12" s="661"/>
    </row>
    <row r="13" spans="1:16" ht="16.5" thickBot="1" x14ac:dyDescent="0.3">
      <c r="A13" s="670" t="s">
        <v>1232</v>
      </c>
      <c r="B13" s="671">
        <v>0</v>
      </c>
      <c r="C13" s="672">
        <v>0</v>
      </c>
      <c r="D13" s="673">
        <v>0</v>
      </c>
      <c r="E13" s="674">
        <v>0</v>
      </c>
      <c r="F13" s="673">
        <v>0</v>
      </c>
      <c r="G13" s="674">
        <v>0</v>
      </c>
      <c r="H13" s="675">
        <v>0</v>
      </c>
      <c r="I13" s="674">
        <v>0</v>
      </c>
      <c r="J13" s="676">
        <v>0</v>
      </c>
      <c r="K13" s="677">
        <v>0</v>
      </c>
      <c r="L13" s="678">
        <v>0</v>
      </c>
      <c r="M13" s="677">
        <v>0</v>
      </c>
      <c r="N13" s="678">
        <v>0</v>
      </c>
      <c r="P13" s="661"/>
    </row>
    <row r="14" spans="1:16" ht="16.5" thickBot="1" x14ac:dyDescent="0.3">
      <c r="A14" s="679" t="s">
        <v>1233</v>
      </c>
      <c r="B14" s="680">
        <f>SUM(B12,B13)</f>
        <v>0</v>
      </c>
      <c r="C14" s="681">
        <f t="shared" ref="C14:N14" si="0">SUM(C12,C13)</f>
        <v>0</v>
      </c>
      <c r="D14" s="682">
        <f t="shared" si="0"/>
        <v>0</v>
      </c>
      <c r="E14" s="682">
        <f t="shared" si="0"/>
        <v>0</v>
      </c>
      <c r="F14" s="682">
        <f t="shared" si="0"/>
        <v>0</v>
      </c>
      <c r="G14" s="682">
        <f t="shared" si="0"/>
        <v>0</v>
      </c>
      <c r="H14" s="682">
        <f t="shared" si="0"/>
        <v>0</v>
      </c>
      <c r="I14" s="682">
        <f t="shared" si="0"/>
        <v>0</v>
      </c>
      <c r="J14" s="683">
        <f t="shared" si="0"/>
        <v>0</v>
      </c>
      <c r="K14" s="681">
        <f t="shared" si="0"/>
        <v>0</v>
      </c>
      <c r="L14" s="684">
        <f t="shared" si="0"/>
        <v>0</v>
      </c>
      <c r="M14" s="685">
        <f t="shared" si="0"/>
        <v>0</v>
      </c>
      <c r="N14" s="683">
        <f t="shared" si="0"/>
        <v>0</v>
      </c>
    </row>
    <row r="16" spans="1:16" x14ac:dyDescent="0.25">
      <c r="A16" s="591" t="s">
        <v>1234</v>
      </c>
    </row>
    <row r="17" spans="16:16" x14ac:dyDescent="0.25">
      <c r="P17" s="686"/>
    </row>
  </sheetData>
  <sheetProtection password="F757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2"/>
  <sheetViews>
    <sheetView workbookViewId="0">
      <selection sqref="A1:D1"/>
    </sheetView>
  </sheetViews>
  <sheetFormatPr defaultRowHeight="15" x14ac:dyDescent="0.25"/>
  <cols>
    <col min="1" max="1" width="8" customWidth="1"/>
    <col min="2" max="2" width="68" customWidth="1"/>
    <col min="3" max="3" width="16.7109375" customWidth="1"/>
    <col min="4" max="4" width="33.28515625" customWidth="1"/>
    <col min="6" max="6" width="16.42578125" customWidth="1"/>
  </cols>
  <sheetData>
    <row r="1" spans="1:7" x14ac:dyDescent="0.25">
      <c r="A1" s="969" t="s">
        <v>0</v>
      </c>
      <c r="B1" s="970"/>
      <c r="C1" s="970"/>
      <c r="D1" s="971"/>
    </row>
    <row r="2" spans="1:7" x14ac:dyDescent="0.25">
      <c r="A2" s="969" t="s">
        <v>1</v>
      </c>
      <c r="B2" s="970"/>
      <c r="C2" s="970"/>
      <c r="D2" s="971"/>
    </row>
    <row r="3" spans="1:7" x14ac:dyDescent="0.25">
      <c r="A3" s="972"/>
      <c r="B3" s="973"/>
      <c r="C3" s="973"/>
      <c r="D3" s="974"/>
    </row>
    <row r="4" spans="1:7" x14ac:dyDescent="0.25">
      <c r="A4" s="1"/>
      <c r="B4" s="1"/>
      <c r="C4" s="1"/>
      <c r="D4" s="1"/>
    </row>
    <row r="5" spans="1:7" x14ac:dyDescent="0.25">
      <c r="A5" s="1084" t="s">
        <v>1235</v>
      </c>
      <c r="B5" s="1085"/>
      <c r="C5" s="1085"/>
      <c r="D5" s="1086"/>
    </row>
    <row r="6" spans="1:7" x14ac:dyDescent="0.25">
      <c r="A6" s="1"/>
      <c r="B6" s="1"/>
      <c r="C6" s="1"/>
      <c r="D6" s="1"/>
    </row>
    <row r="8" spans="1:7" ht="15.75" thickBot="1" x14ac:dyDescent="0.3">
      <c r="A8" s="687"/>
      <c r="B8" s="1063" t="s">
        <v>1236</v>
      </c>
      <c r="C8" s="1063"/>
      <c r="D8" s="1063"/>
      <c r="E8" s="467"/>
      <c r="F8" s="688"/>
      <c r="G8" s="3"/>
    </row>
    <row r="9" spans="1:7" ht="15.75" thickBot="1" x14ac:dyDescent="0.3">
      <c r="A9" s="689" t="s">
        <v>4</v>
      </c>
      <c r="B9" s="690" t="s">
        <v>5</v>
      </c>
      <c r="C9" s="593" t="s">
        <v>6</v>
      </c>
      <c r="D9" s="594" t="s">
        <v>480</v>
      </c>
      <c r="E9" s="469"/>
      <c r="F9" s="549"/>
      <c r="G9" s="549"/>
    </row>
    <row r="10" spans="1:7" x14ac:dyDescent="0.25">
      <c r="A10" s="60">
        <v>1</v>
      </c>
      <c r="B10" s="60">
        <v>2</v>
      </c>
      <c r="C10" s="61">
        <v>3</v>
      </c>
      <c r="D10" s="60">
        <v>4</v>
      </c>
      <c r="E10" s="469"/>
      <c r="F10" s="549"/>
      <c r="G10" s="549"/>
    </row>
    <row r="11" spans="1:7" x14ac:dyDescent="0.25">
      <c r="A11" s="691" t="s">
        <v>9</v>
      </c>
      <c r="B11" s="553" t="s">
        <v>1237</v>
      </c>
      <c r="C11" s="692">
        <f>SUM(C12,C13,C14)</f>
        <v>2395.7277200000003</v>
      </c>
      <c r="D11" s="693"/>
      <c r="E11" s="469"/>
      <c r="F11" s="549"/>
      <c r="G11" s="549"/>
    </row>
    <row r="12" spans="1:7" x14ac:dyDescent="0.25">
      <c r="A12" s="694" t="s">
        <v>11</v>
      </c>
      <c r="B12" s="184" t="s">
        <v>1238</v>
      </c>
      <c r="C12" s="695">
        <v>215.71597</v>
      </c>
      <c r="D12" s="696" t="s">
        <v>1239</v>
      </c>
      <c r="E12" s="469"/>
      <c r="F12" s="549"/>
      <c r="G12" s="549"/>
    </row>
    <row r="13" spans="1:7" x14ac:dyDescent="0.25">
      <c r="A13" s="694" t="s">
        <v>13</v>
      </c>
      <c r="B13" s="184" t="s">
        <v>1240</v>
      </c>
      <c r="C13" s="697">
        <v>949.05856000000006</v>
      </c>
      <c r="D13" s="696" t="s">
        <v>1241</v>
      </c>
      <c r="E13" s="469"/>
      <c r="F13" s="549"/>
      <c r="G13" s="549"/>
    </row>
    <row r="14" spans="1:7" x14ac:dyDescent="0.25">
      <c r="A14" s="694" t="s">
        <v>15</v>
      </c>
      <c r="B14" s="184" t="s">
        <v>1242</v>
      </c>
      <c r="C14" s="698">
        <f>SUM(C15,C16,C20:C23)</f>
        <v>1230.9531900000002</v>
      </c>
      <c r="D14" s="696" t="s">
        <v>1243</v>
      </c>
      <c r="E14" s="469"/>
      <c r="F14" s="549"/>
      <c r="G14" s="549"/>
    </row>
    <row r="15" spans="1:7" x14ac:dyDescent="0.25">
      <c r="A15" s="699" t="s">
        <v>1244</v>
      </c>
      <c r="B15" s="700" t="s">
        <v>1245</v>
      </c>
      <c r="C15" s="701">
        <v>0</v>
      </c>
      <c r="D15" s="702"/>
      <c r="E15" s="469"/>
      <c r="F15" s="549"/>
      <c r="G15" s="549"/>
    </row>
    <row r="16" spans="1:7" x14ac:dyDescent="0.25">
      <c r="A16" s="699" t="s">
        <v>1246</v>
      </c>
      <c r="B16" s="700" t="s">
        <v>1247</v>
      </c>
      <c r="C16" s="703">
        <f>SUM(C17,C18,C19)</f>
        <v>1186.4375569266999</v>
      </c>
      <c r="D16" s="702"/>
      <c r="E16" s="469"/>
      <c r="F16" s="549"/>
      <c r="G16" s="549"/>
    </row>
    <row r="17" spans="1:7" x14ac:dyDescent="0.25">
      <c r="A17" s="699" t="s">
        <v>1248</v>
      </c>
      <c r="B17" s="700" t="s">
        <v>1249</v>
      </c>
      <c r="C17" s="704">
        <v>602.33566214381005</v>
      </c>
      <c r="D17" s="702"/>
      <c r="E17" s="469"/>
      <c r="F17" s="549"/>
      <c r="G17" s="549"/>
    </row>
    <row r="18" spans="1:7" x14ac:dyDescent="0.25">
      <c r="A18" s="699" t="s">
        <v>1250</v>
      </c>
      <c r="B18" s="700" t="s">
        <v>1251</v>
      </c>
      <c r="C18" s="704">
        <v>517.44104801518995</v>
      </c>
      <c r="D18" s="702"/>
      <c r="E18" s="469"/>
      <c r="F18" s="549"/>
      <c r="G18" s="549"/>
    </row>
    <row r="19" spans="1:7" x14ac:dyDescent="0.25">
      <c r="A19" s="699" t="s">
        <v>1252</v>
      </c>
      <c r="B19" s="700" t="s">
        <v>1253</v>
      </c>
      <c r="C19" s="704">
        <v>66.660846767699994</v>
      </c>
      <c r="D19" s="702"/>
      <c r="E19" s="469"/>
      <c r="F19" s="549"/>
      <c r="G19" s="549"/>
    </row>
    <row r="20" spans="1:7" x14ac:dyDescent="0.25">
      <c r="A20" s="699" t="s">
        <v>1254</v>
      </c>
      <c r="B20" s="700" t="s">
        <v>1255</v>
      </c>
      <c r="C20" s="701">
        <v>44.5125054000003</v>
      </c>
      <c r="D20" s="702"/>
      <c r="E20" s="469"/>
      <c r="F20" s="549"/>
      <c r="G20" s="549"/>
    </row>
    <row r="21" spans="1:7" x14ac:dyDescent="0.25">
      <c r="A21" s="699" t="s">
        <v>1256</v>
      </c>
      <c r="B21" s="700" t="s">
        <v>1257</v>
      </c>
      <c r="C21" s="701">
        <v>0</v>
      </c>
      <c r="D21" s="702"/>
      <c r="E21" s="469"/>
      <c r="F21" s="549"/>
      <c r="G21" s="549"/>
    </row>
    <row r="22" spans="1:7" x14ac:dyDescent="0.25">
      <c r="A22" s="77" t="s">
        <v>1258</v>
      </c>
      <c r="B22" s="705" t="s">
        <v>1259</v>
      </c>
      <c r="C22" s="695">
        <v>0</v>
      </c>
      <c r="D22" s="696" t="s">
        <v>1260</v>
      </c>
      <c r="E22" s="469"/>
      <c r="F22" s="549"/>
      <c r="G22" s="549"/>
    </row>
    <row r="23" spans="1:7" x14ac:dyDescent="0.25">
      <c r="A23" s="706" t="s">
        <v>1261</v>
      </c>
      <c r="B23" s="707" t="s">
        <v>1262</v>
      </c>
      <c r="C23" s="695">
        <v>3.1276733000000002E-3</v>
      </c>
      <c r="D23" s="696" t="s">
        <v>1263</v>
      </c>
      <c r="E23" s="469"/>
      <c r="F23" s="549"/>
      <c r="G23" s="549"/>
    </row>
    <row r="24" spans="1:7" x14ac:dyDescent="0.25">
      <c r="A24" s="65" t="s">
        <v>21</v>
      </c>
      <c r="B24" s="481" t="s">
        <v>1264</v>
      </c>
      <c r="C24" s="708">
        <f>SUM(C25,C34)</f>
        <v>2183.2949400831189</v>
      </c>
      <c r="D24" s="696"/>
      <c r="E24" s="469"/>
      <c r="F24" s="549"/>
      <c r="G24" s="549"/>
    </row>
    <row r="25" spans="1:7" x14ac:dyDescent="0.25">
      <c r="A25" s="65" t="s">
        <v>23</v>
      </c>
      <c r="B25" s="481" t="s">
        <v>1265</v>
      </c>
      <c r="C25" s="708">
        <f>SUM(C26,C27,C28)</f>
        <v>1790.0742453121798</v>
      </c>
      <c r="D25" s="696" t="s">
        <v>1266</v>
      </c>
      <c r="E25" s="469"/>
      <c r="F25" s="549"/>
      <c r="G25" s="549"/>
    </row>
    <row r="26" spans="1:7" x14ac:dyDescent="0.25">
      <c r="A26" s="694" t="s">
        <v>25</v>
      </c>
      <c r="B26" s="184" t="s">
        <v>1267</v>
      </c>
      <c r="C26" s="709">
        <v>172.30761860376401</v>
      </c>
      <c r="D26" s="696" t="s">
        <v>1268</v>
      </c>
      <c r="E26" s="469"/>
      <c r="F26" s="549"/>
      <c r="G26" s="549"/>
    </row>
    <row r="27" spans="1:7" x14ac:dyDescent="0.25">
      <c r="A27" s="694" t="s">
        <v>27</v>
      </c>
      <c r="B27" s="184" t="s">
        <v>1269</v>
      </c>
      <c r="C27" s="709">
        <v>730.41279030970395</v>
      </c>
      <c r="D27" s="696" t="s">
        <v>1270</v>
      </c>
      <c r="E27" s="469"/>
      <c r="F27" s="549"/>
      <c r="G27" s="549"/>
    </row>
    <row r="28" spans="1:7" x14ac:dyDescent="0.25">
      <c r="A28" s="694" t="s">
        <v>29</v>
      </c>
      <c r="B28" s="184" t="s">
        <v>1271</v>
      </c>
      <c r="C28" s="710">
        <f>SUM(C29:C33)</f>
        <v>887.35383639871191</v>
      </c>
      <c r="D28" s="696" t="s">
        <v>1272</v>
      </c>
      <c r="E28" s="469"/>
      <c r="F28" s="549"/>
      <c r="G28" s="549"/>
    </row>
    <row r="29" spans="1:7" x14ac:dyDescent="0.25">
      <c r="A29" s="699" t="s">
        <v>1273</v>
      </c>
      <c r="B29" s="700" t="s">
        <v>1274</v>
      </c>
      <c r="C29" s="711">
        <v>422.65540826337099</v>
      </c>
      <c r="D29" s="696" t="s">
        <v>1275</v>
      </c>
      <c r="E29" s="469"/>
      <c r="F29" s="549"/>
      <c r="G29" s="549"/>
    </row>
    <row r="30" spans="1:7" x14ac:dyDescent="0.25">
      <c r="A30" s="699" t="s">
        <v>1276</v>
      </c>
      <c r="B30" s="707" t="s">
        <v>1277</v>
      </c>
      <c r="C30" s="711">
        <v>356.29275380065599</v>
      </c>
      <c r="D30" s="696" t="s">
        <v>1278</v>
      </c>
      <c r="E30" s="469"/>
      <c r="F30" s="549"/>
      <c r="G30" s="549"/>
    </row>
    <row r="31" spans="1:7" x14ac:dyDescent="0.25">
      <c r="A31" s="699" t="s">
        <v>1279</v>
      </c>
      <c r="B31" s="700" t="s">
        <v>1280</v>
      </c>
      <c r="C31" s="711">
        <v>69.707022130300103</v>
      </c>
      <c r="D31" s="696" t="s">
        <v>1281</v>
      </c>
      <c r="E31" s="469"/>
      <c r="F31" s="549"/>
      <c r="G31" s="549"/>
    </row>
    <row r="32" spans="1:7" x14ac:dyDescent="0.25">
      <c r="A32" s="77" t="s">
        <v>1282</v>
      </c>
      <c r="B32" s="705" t="s">
        <v>1259</v>
      </c>
      <c r="C32" s="635">
        <v>0</v>
      </c>
      <c r="D32" s="696" t="s">
        <v>1283</v>
      </c>
      <c r="E32" s="469"/>
      <c r="F32" s="549"/>
      <c r="G32" s="549"/>
    </row>
    <row r="33" spans="1:7" x14ac:dyDescent="0.25">
      <c r="A33" s="77" t="s">
        <v>1284</v>
      </c>
      <c r="B33" s="705" t="s">
        <v>1285</v>
      </c>
      <c r="C33" s="709">
        <v>38.698652204384899</v>
      </c>
      <c r="D33" s="696" t="s">
        <v>1286</v>
      </c>
      <c r="E33" s="469"/>
      <c r="F33" s="549"/>
      <c r="G33" s="549"/>
    </row>
    <row r="34" spans="1:7" x14ac:dyDescent="0.25">
      <c r="A34" s="65" t="s">
        <v>83</v>
      </c>
      <c r="B34" s="481" t="s">
        <v>1287</v>
      </c>
      <c r="C34" s="285">
        <v>393.22069477093902</v>
      </c>
      <c r="D34" s="712" t="s">
        <v>1288</v>
      </c>
      <c r="E34" s="469"/>
      <c r="F34" s="549"/>
      <c r="G34" s="549"/>
    </row>
    <row r="35" spans="1:7" x14ac:dyDescent="0.25">
      <c r="A35" s="245" t="s">
        <v>50</v>
      </c>
      <c r="B35" s="713" t="s">
        <v>1289</v>
      </c>
      <c r="C35" s="708">
        <f>C11-C24</f>
        <v>212.43277991688137</v>
      </c>
      <c r="D35" s="696"/>
      <c r="E35" s="469"/>
      <c r="F35" s="549"/>
      <c r="G35" s="549"/>
    </row>
    <row r="36" spans="1:7" ht="25.5" x14ac:dyDescent="0.25">
      <c r="A36" s="65" t="s">
        <v>60</v>
      </c>
      <c r="B36" s="481" t="s">
        <v>1290</v>
      </c>
      <c r="C36" s="258">
        <v>317.178186329921</v>
      </c>
      <c r="D36" s="712" t="s">
        <v>1291</v>
      </c>
      <c r="E36" s="469"/>
      <c r="F36" s="549"/>
      <c r="G36" s="549"/>
    </row>
    <row r="37" spans="1:7" x14ac:dyDescent="0.25">
      <c r="A37" s="245" t="s">
        <v>1292</v>
      </c>
      <c r="B37" s="713" t="s">
        <v>1293</v>
      </c>
      <c r="C37" s="708">
        <f>C35-C36</f>
        <v>-104.74540641303963</v>
      </c>
      <c r="D37" s="696"/>
      <c r="E37" s="469"/>
      <c r="F37" s="549"/>
      <c r="G37" s="549"/>
    </row>
    <row r="38" spans="1:7" x14ac:dyDescent="0.25">
      <c r="A38" s="245" t="s">
        <v>1294</v>
      </c>
      <c r="B38" s="713" t="s">
        <v>1295</v>
      </c>
      <c r="C38" s="708">
        <f>C39-C40</f>
        <v>0</v>
      </c>
      <c r="D38" s="696"/>
      <c r="E38" s="469"/>
      <c r="F38" s="549"/>
      <c r="G38" s="549"/>
    </row>
    <row r="39" spans="1:7" x14ac:dyDescent="0.25">
      <c r="A39" s="714" t="s">
        <v>1296</v>
      </c>
      <c r="B39" s="715" t="s">
        <v>1297</v>
      </c>
      <c r="C39" s="258">
        <v>0</v>
      </c>
      <c r="D39" s="712" t="s">
        <v>1298</v>
      </c>
      <c r="E39" s="469"/>
      <c r="F39" s="549"/>
      <c r="G39" s="549"/>
    </row>
    <row r="40" spans="1:7" x14ac:dyDescent="0.25">
      <c r="A40" s="714" t="s">
        <v>1299</v>
      </c>
      <c r="B40" s="715" t="s">
        <v>1300</v>
      </c>
      <c r="C40" s="708">
        <f>SUM(C41:C43)</f>
        <v>0</v>
      </c>
      <c r="D40" s="712" t="s">
        <v>1301</v>
      </c>
      <c r="E40" s="469"/>
      <c r="F40" s="549"/>
      <c r="G40" s="549"/>
    </row>
    <row r="41" spans="1:7" x14ac:dyDescent="0.25">
      <c r="A41" s="716" t="s">
        <v>1302</v>
      </c>
      <c r="B41" s="717" t="s">
        <v>1303</v>
      </c>
      <c r="C41" s="256">
        <v>0</v>
      </c>
      <c r="D41" s="696" t="s">
        <v>1304</v>
      </c>
      <c r="E41" s="469"/>
      <c r="F41" s="549"/>
      <c r="G41" s="549"/>
    </row>
    <row r="42" spans="1:7" x14ac:dyDescent="0.25">
      <c r="A42" s="716" t="s">
        <v>1305</v>
      </c>
      <c r="B42" s="717" t="s">
        <v>1306</v>
      </c>
      <c r="C42" s="256">
        <v>0</v>
      </c>
      <c r="D42" s="696" t="s">
        <v>1307</v>
      </c>
      <c r="E42" s="469"/>
      <c r="F42" s="549"/>
      <c r="G42" s="549"/>
    </row>
    <row r="43" spans="1:7" x14ac:dyDescent="0.25">
      <c r="A43" s="716" t="s">
        <v>1308</v>
      </c>
      <c r="B43" s="717" t="s">
        <v>1309</v>
      </c>
      <c r="C43" s="256">
        <v>0</v>
      </c>
      <c r="D43" s="696" t="s">
        <v>1310</v>
      </c>
      <c r="E43" s="469"/>
      <c r="F43" s="549"/>
      <c r="G43" s="549"/>
    </row>
    <row r="44" spans="1:7" x14ac:dyDescent="0.25">
      <c r="A44" s="245" t="s">
        <v>1311</v>
      </c>
      <c r="B44" s="713" t="s">
        <v>1312</v>
      </c>
      <c r="C44" s="708">
        <f>C45-C65</f>
        <v>59.729171740418138</v>
      </c>
      <c r="D44" s="696"/>
      <c r="E44" s="469"/>
      <c r="F44" s="549"/>
      <c r="G44" s="549"/>
    </row>
    <row r="45" spans="1:7" x14ac:dyDescent="0.25">
      <c r="A45" s="714" t="s">
        <v>1313</v>
      </c>
      <c r="B45" s="715" t="s">
        <v>1314</v>
      </c>
      <c r="C45" s="708">
        <f>SUM(C46:C53,C55,C57,C59:C63)</f>
        <v>199.72017</v>
      </c>
      <c r="D45" s="696" t="s">
        <v>1315</v>
      </c>
      <c r="E45" s="469"/>
      <c r="F45" s="549"/>
      <c r="G45" s="549"/>
    </row>
    <row r="46" spans="1:7" x14ac:dyDescent="0.25">
      <c r="A46" s="699" t="s">
        <v>1316</v>
      </c>
      <c r="B46" s="700" t="s">
        <v>1317</v>
      </c>
      <c r="C46" s="232">
        <v>0</v>
      </c>
      <c r="D46" s="696"/>
      <c r="E46" s="469"/>
      <c r="F46" s="549"/>
      <c r="G46" s="549"/>
    </row>
    <row r="47" spans="1:7" x14ac:dyDescent="0.25">
      <c r="A47" s="699" t="s">
        <v>1318</v>
      </c>
      <c r="B47" s="700" t="s">
        <v>1319</v>
      </c>
      <c r="C47" s="232">
        <v>0</v>
      </c>
      <c r="D47" s="696"/>
      <c r="E47" s="469"/>
      <c r="F47" s="549"/>
      <c r="G47" s="549"/>
    </row>
    <row r="48" spans="1:7" x14ac:dyDescent="0.25">
      <c r="A48" s="699" t="s">
        <v>1320</v>
      </c>
      <c r="B48" s="700" t="s">
        <v>1321</v>
      </c>
      <c r="C48" s="232">
        <v>0</v>
      </c>
      <c r="D48" s="696"/>
      <c r="E48" s="469"/>
      <c r="F48" s="549"/>
      <c r="G48" s="549"/>
    </row>
    <row r="49" spans="1:7" x14ac:dyDescent="0.25">
      <c r="A49" s="699" t="s">
        <v>1322</v>
      </c>
      <c r="B49" s="700" t="s">
        <v>1323</v>
      </c>
      <c r="C49" s="711">
        <v>4.2493499999999997</v>
      </c>
      <c r="D49" s="696"/>
      <c r="E49" s="469"/>
      <c r="F49" s="549"/>
      <c r="G49" s="549"/>
    </row>
    <row r="50" spans="1:7" x14ac:dyDescent="0.25">
      <c r="A50" s="699" t="s">
        <v>1324</v>
      </c>
      <c r="B50" s="700" t="s">
        <v>1325</v>
      </c>
      <c r="C50" s="711">
        <v>2.3303500000000001</v>
      </c>
      <c r="D50" s="696"/>
      <c r="E50" s="469"/>
      <c r="F50" s="549"/>
      <c r="G50" s="549"/>
    </row>
    <row r="51" spans="1:7" x14ac:dyDescent="0.25">
      <c r="A51" s="699" t="s">
        <v>1326</v>
      </c>
      <c r="B51" s="700" t="s">
        <v>1327</v>
      </c>
      <c r="C51" s="711">
        <v>12.1556</v>
      </c>
      <c r="D51" s="696"/>
      <c r="E51" s="469"/>
      <c r="F51" s="549"/>
      <c r="G51" s="549"/>
    </row>
    <row r="52" spans="1:7" x14ac:dyDescent="0.25">
      <c r="A52" s="699" t="s">
        <v>1328</v>
      </c>
      <c r="B52" s="700" t="s">
        <v>1329</v>
      </c>
      <c r="C52" s="711">
        <v>0</v>
      </c>
      <c r="D52" s="696"/>
      <c r="E52" s="469"/>
      <c r="F52" s="549"/>
      <c r="G52" s="549"/>
    </row>
    <row r="53" spans="1:7" x14ac:dyDescent="0.25">
      <c r="A53" s="699" t="s">
        <v>1330</v>
      </c>
      <c r="B53" s="700" t="s">
        <v>1331</v>
      </c>
      <c r="C53" s="711">
        <v>10.641170000000001</v>
      </c>
      <c r="D53" s="696"/>
      <c r="E53" s="469"/>
      <c r="F53" s="549"/>
      <c r="G53" s="549"/>
    </row>
    <row r="54" spans="1:7" x14ac:dyDescent="0.25">
      <c r="A54" s="699" t="s">
        <v>1332</v>
      </c>
      <c r="B54" s="700" t="s">
        <v>1333</v>
      </c>
      <c r="C54" s="711">
        <v>0</v>
      </c>
      <c r="D54" s="696"/>
      <c r="E54" s="469"/>
      <c r="F54" s="549"/>
      <c r="G54" s="549"/>
    </row>
    <row r="55" spans="1:7" x14ac:dyDescent="0.25">
      <c r="A55" s="699" t="s">
        <v>1334</v>
      </c>
      <c r="B55" s="700" t="s">
        <v>1335</v>
      </c>
      <c r="C55" s="711">
        <v>10.57302</v>
      </c>
      <c r="D55" s="696"/>
      <c r="E55" s="469"/>
      <c r="F55" s="549"/>
      <c r="G55" s="549"/>
    </row>
    <row r="56" spans="1:7" x14ac:dyDescent="0.25">
      <c r="A56" s="699" t="s">
        <v>1336</v>
      </c>
      <c r="B56" s="700" t="s">
        <v>1333</v>
      </c>
      <c r="C56" s="711">
        <v>0</v>
      </c>
      <c r="D56" s="696"/>
      <c r="E56" s="469"/>
      <c r="F56" s="549"/>
      <c r="G56" s="549"/>
    </row>
    <row r="57" spans="1:7" x14ac:dyDescent="0.25">
      <c r="A57" s="699" t="s">
        <v>1337</v>
      </c>
      <c r="B57" s="700" t="s">
        <v>1338</v>
      </c>
      <c r="C57" s="718">
        <v>32.940489999999997</v>
      </c>
      <c r="D57" s="696"/>
      <c r="E57" s="469"/>
      <c r="F57" s="549"/>
      <c r="G57" s="549"/>
    </row>
    <row r="58" spans="1:7" x14ac:dyDescent="0.25">
      <c r="A58" s="699" t="s">
        <v>1339</v>
      </c>
      <c r="B58" s="719" t="s">
        <v>1333</v>
      </c>
      <c r="C58" s="711">
        <v>0</v>
      </c>
      <c r="D58" s="696"/>
      <c r="E58" s="469"/>
      <c r="F58" s="549"/>
      <c r="G58" s="549"/>
    </row>
    <row r="59" spans="1:7" x14ac:dyDescent="0.25">
      <c r="A59" s="699" t="s">
        <v>1340</v>
      </c>
      <c r="B59" s="719" t="s">
        <v>1341</v>
      </c>
      <c r="C59" s="711">
        <v>0</v>
      </c>
      <c r="D59" s="696"/>
      <c r="E59" s="469"/>
      <c r="F59" s="549"/>
      <c r="G59" s="549"/>
    </row>
    <row r="60" spans="1:7" x14ac:dyDescent="0.25">
      <c r="A60" s="699" t="s">
        <v>1342</v>
      </c>
      <c r="B60" s="719" t="s">
        <v>1343</v>
      </c>
      <c r="C60" s="711">
        <v>0</v>
      </c>
      <c r="D60" s="696"/>
      <c r="E60" s="469"/>
      <c r="F60" s="549"/>
      <c r="G60" s="549"/>
    </row>
    <row r="61" spans="1:7" x14ac:dyDescent="0.25">
      <c r="A61" s="699" t="s">
        <v>1344</v>
      </c>
      <c r="B61" s="719" t="s">
        <v>1345</v>
      </c>
      <c r="C61" s="711">
        <v>117.11812999999999</v>
      </c>
      <c r="D61" s="696"/>
      <c r="E61" s="469"/>
      <c r="F61" s="549"/>
      <c r="G61" s="549"/>
    </row>
    <row r="62" spans="1:7" x14ac:dyDescent="0.25">
      <c r="A62" s="699" t="s">
        <v>1346</v>
      </c>
      <c r="B62" s="700" t="s">
        <v>1347</v>
      </c>
      <c r="C62" s="711">
        <v>0</v>
      </c>
      <c r="D62" s="696"/>
      <c r="E62" s="469"/>
      <c r="F62" s="549"/>
      <c r="G62" s="549"/>
    </row>
    <row r="63" spans="1:7" x14ac:dyDescent="0.25">
      <c r="A63" s="699" t="s">
        <v>1348</v>
      </c>
      <c r="B63" s="700" t="s">
        <v>1349</v>
      </c>
      <c r="C63" s="711">
        <v>9.7120599999999992</v>
      </c>
      <c r="D63" s="696"/>
      <c r="E63" s="469"/>
      <c r="F63" s="549"/>
      <c r="G63" s="549"/>
    </row>
    <row r="64" spans="1:7" x14ac:dyDescent="0.25">
      <c r="A64" s="699" t="s">
        <v>1350</v>
      </c>
      <c r="B64" s="700" t="s">
        <v>1333</v>
      </c>
      <c r="C64" s="711">
        <v>0</v>
      </c>
      <c r="D64" s="696"/>
      <c r="E64" s="469"/>
      <c r="F64" s="549"/>
      <c r="G64" s="549"/>
    </row>
    <row r="65" spans="1:7" x14ac:dyDescent="0.25">
      <c r="A65" s="714" t="s">
        <v>1351</v>
      </c>
      <c r="B65" s="715" t="s">
        <v>1352</v>
      </c>
      <c r="C65" s="720">
        <f>SUM(C66,C73,C74)</f>
        <v>139.99099825958186</v>
      </c>
      <c r="D65" s="696" t="s">
        <v>1353</v>
      </c>
      <c r="E65" s="469"/>
      <c r="F65" s="549"/>
      <c r="G65" s="549"/>
    </row>
    <row r="66" spans="1:7" x14ac:dyDescent="0.25">
      <c r="A66" s="716" t="s">
        <v>1354</v>
      </c>
      <c r="B66" s="184" t="s">
        <v>1355</v>
      </c>
      <c r="C66" s="721">
        <f>SUM(C67:C72)</f>
        <v>49.715429999999998</v>
      </c>
      <c r="D66" s="696" t="s">
        <v>1356</v>
      </c>
      <c r="E66" s="469"/>
      <c r="F66" s="549"/>
      <c r="G66" s="549"/>
    </row>
    <row r="67" spans="1:7" x14ac:dyDescent="0.25">
      <c r="A67" s="699" t="s">
        <v>1357</v>
      </c>
      <c r="B67" s="707" t="s">
        <v>1358</v>
      </c>
      <c r="C67" s="282">
        <v>0</v>
      </c>
      <c r="D67" s="696"/>
      <c r="E67" s="469"/>
      <c r="F67" s="549"/>
      <c r="G67" s="549"/>
    </row>
    <row r="68" spans="1:7" x14ac:dyDescent="0.25">
      <c r="A68" s="699" t="s">
        <v>1359</v>
      </c>
      <c r="B68" s="700" t="s">
        <v>1360</v>
      </c>
      <c r="C68" s="282">
        <v>0</v>
      </c>
      <c r="D68" s="696"/>
      <c r="E68" s="469"/>
      <c r="F68" s="549"/>
      <c r="G68" s="549"/>
    </row>
    <row r="69" spans="1:7" x14ac:dyDescent="0.25">
      <c r="A69" s="699" t="s">
        <v>1361</v>
      </c>
      <c r="B69" s="700" t="s">
        <v>1362</v>
      </c>
      <c r="C69" s="282">
        <v>0</v>
      </c>
      <c r="D69" s="696"/>
      <c r="E69" s="469"/>
      <c r="F69" s="549"/>
      <c r="G69" s="549"/>
    </row>
    <row r="70" spans="1:7" x14ac:dyDescent="0.25">
      <c r="A70" s="699" t="s">
        <v>1363</v>
      </c>
      <c r="B70" s="700" t="s">
        <v>1364</v>
      </c>
      <c r="C70" s="711">
        <v>0.52107999999999999</v>
      </c>
      <c r="D70" s="696"/>
      <c r="E70" s="469"/>
      <c r="F70" s="549"/>
      <c r="G70" s="549"/>
    </row>
    <row r="71" spans="1:7" x14ac:dyDescent="0.25">
      <c r="A71" s="699" t="s">
        <v>1365</v>
      </c>
      <c r="B71" s="700" t="s">
        <v>1366</v>
      </c>
      <c r="C71" s="711">
        <v>0</v>
      </c>
      <c r="D71" s="696"/>
      <c r="E71" s="469"/>
      <c r="F71" s="549"/>
      <c r="G71" s="549"/>
    </row>
    <row r="72" spans="1:7" x14ac:dyDescent="0.25">
      <c r="A72" s="699" t="s">
        <v>1367</v>
      </c>
      <c r="B72" s="700" t="s">
        <v>1368</v>
      </c>
      <c r="C72" s="711">
        <v>49.19435</v>
      </c>
      <c r="D72" s="696"/>
      <c r="E72" s="469"/>
      <c r="F72" s="549"/>
      <c r="G72" s="549"/>
    </row>
    <row r="73" spans="1:7" x14ac:dyDescent="0.25">
      <c r="A73" s="716" t="s">
        <v>1369</v>
      </c>
      <c r="B73" s="184" t="s">
        <v>1370</v>
      </c>
      <c r="C73" s="722">
        <v>84.120230000000006</v>
      </c>
      <c r="D73" s="696" t="s">
        <v>1371</v>
      </c>
      <c r="E73" s="469"/>
      <c r="F73" s="549"/>
      <c r="G73" s="549"/>
    </row>
    <row r="74" spans="1:7" x14ac:dyDescent="0.25">
      <c r="A74" s="716" t="s">
        <v>1372</v>
      </c>
      <c r="B74" s="184" t="s">
        <v>1373</v>
      </c>
      <c r="C74" s="722">
        <v>6.15533825958184</v>
      </c>
      <c r="D74" s="696" t="s">
        <v>1374</v>
      </c>
      <c r="E74" s="469"/>
      <c r="F74" s="549"/>
      <c r="G74" s="549"/>
    </row>
    <row r="75" spans="1:7" x14ac:dyDescent="0.25">
      <c r="A75" s="245" t="s">
        <v>1375</v>
      </c>
      <c r="B75" s="713" t="s">
        <v>1376</v>
      </c>
      <c r="C75" s="708">
        <f>C76-C83</f>
        <v>7.2435599999999996</v>
      </c>
      <c r="D75" s="696"/>
      <c r="E75" s="469"/>
      <c r="F75" s="549"/>
      <c r="G75" s="549"/>
    </row>
    <row r="76" spans="1:7" x14ac:dyDescent="0.25">
      <c r="A76" s="714" t="s">
        <v>1377</v>
      </c>
      <c r="B76" s="715" t="s">
        <v>1378</v>
      </c>
      <c r="C76" s="720">
        <f>SUM(C77:C81)</f>
        <v>7.45756</v>
      </c>
      <c r="D76" s="696"/>
      <c r="E76" s="469"/>
      <c r="F76" s="549"/>
      <c r="G76" s="549"/>
    </row>
    <row r="77" spans="1:7" x14ac:dyDescent="0.25">
      <c r="A77" s="723" t="s">
        <v>1379</v>
      </c>
      <c r="B77" s="700" t="s">
        <v>1380</v>
      </c>
      <c r="C77" s="724">
        <v>7.45756</v>
      </c>
      <c r="D77" s="696"/>
      <c r="E77" s="469"/>
      <c r="F77" s="549"/>
      <c r="G77" s="549"/>
    </row>
    <row r="78" spans="1:7" x14ac:dyDescent="0.25">
      <c r="A78" s="723" t="s">
        <v>1381</v>
      </c>
      <c r="B78" s="700" t="s">
        <v>1382</v>
      </c>
      <c r="C78" s="724">
        <v>0</v>
      </c>
      <c r="D78" s="696"/>
      <c r="E78" s="469"/>
      <c r="F78" s="549"/>
      <c r="G78" s="549"/>
    </row>
    <row r="79" spans="1:7" x14ac:dyDescent="0.25">
      <c r="A79" s="723" t="s">
        <v>1383</v>
      </c>
      <c r="B79" s="700" t="s">
        <v>1384</v>
      </c>
      <c r="C79" s="724">
        <v>0</v>
      </c>
      <c r="D79" s="696"/>
      <c r="E79" s="469"/>
      <c r="F79" s="549"/>
      <c r="G79" s="549"/>
    </row>
    <row r="80" spans="1:7" x14ac:dyDescent="0.25">
      <c r="A80" s="723" t="s">
        <v>1385</v>
      </c>
      <c r="B80" s="700" t="s">
        <v>1386</v>
      </c>
      <c r="C80" s="724">
        <v>0</v>
      </c>
      <c r="D80" s="696"/>
      <c r="E80" s="469"/>
      <c r="F80" s="549"/>
      <c r="G80" s="549"/>
    </row>
    <row r="81" spans="1:7" x14ac:dyDescent="0.25">
      <c r="A81" s="723" t="s">
        <v>1387</v>
      </c>
      <c r="B81" s="725" t="s">
        <v>1388</v>
      </c>
      <c r="C81" s="724">
        <v>0</v>
      </c>
      <c r="D81" s="696"/>
      <c r="E81" s="469"/>
      <c r="F81" s="549"/>
      <c r="G81" s="549"/>
    </row>
    <row r="82" spans="1:7" x14ac:dyDescent="0.25">
      <c r="A82" s="726" t="s">
        <v>1389</v>
      </c>
      <c r="B82" s="727" t="s">
        <v>1390</v>
      </c>
      <c r="C82" s="728">
        <v>0</v>
      </c>
      <c r="D82" s="696"/>
      <c r="E82" s="469"/>
      <c r="F82" s="549"/>
      <c r="G82" s="549"/>
    </row>
    <row r="83" spans="1:7" x14ac:dyDescent="0.25">
      <c r="A83" s="714" t="s">
        <v>1391</v>
      </c>
      <c r="B83" s="729" t="s">
        <v>1392</v>
      </c>
      <c r="C83" s="720">
        <f>SUM(C84,C87,C88,C89)</f>
        <v>0.214</v>
      </c>
      <c r="D83" s="696"/>
      <c r="E83" s="469"/>
      <c r="F83" s="549"/>
      <c r="G83" s="549"/>
    </row>
    <row r="84" spans="1:7" x14ac:dyDescent="0.25">
      <c r="A84" s="726" t="s">
        <v>1393</v>
      </c>
      <c r="B84" s="730" t="s">
        <v>1394</v>
      </c>
      <c r="C84" s="722">
        <v>0</v>
      </c>
      <c r="D84" s="696"/>
      <c r="E84" s="469"/>
      <c r="F84" s="549"/>
      <c r="G84" s="549"/>
    </row>
    <row r="85" spans="1:7" x14ac:dyDescent="0.25">
      <c r="A85" s="726" t="s">
        <v>1395</v>
      </c>
      <c r="B85" s="731" t="s">
        <v>1396</v>
      </c>
      <c r="C85" s="711">
        <v>0</v>
      </c>
      <c r="D85" s="696"/>
      <c r="E85" s="469"/>
      <c r="F85" s="549"/>
      <c r="G85" s="549"/>
    </row>
    <row r="86" spans="1:7" x14ac:dyDescent="0.25">
      <c r="A86" s="726" t="s">
        <v>1397</v>
      </c>
      <c r="B86" s="731" t="s">
        <v>1398</v>
      </c>
      <c r="C86" s="711">
        <v>0</v>
      </c>
      <c r="D86" s="696"/>
      <c r="E86" s="469"/>
      <c r="F86" s="549"/>
      <c r="G86" s="549"/>
    </row>
    <row r="87" spans="1:7" x14ac:dyDescent="0.25">
      <c r="A87" s="726" t="s">
        <v>1399</v>
      </c>
      <c r="B87" s="730" t="s">
        <v>1400</v>
      </c>
      <c r="C87" s="711">
        <v>0</v>
      </c>
      <c r="D87" s="696"/>
      <c r="E87" s="469"/>
      <c r="F87" s="549"/>
      <c r="G87" s="549"/>
    </row>
    <row r="88" spans="1:7" x14ac:dyDescent="0.25">
      <c r="A88" s="726" t="s">
        <v>1401</v>
      </c>
      <c r="B88" s="730" t="s">
        <v>1402</v>
      </c>
      <c r="C88" s="711">
        <v>0.17399999999999999</v>
      </c>
      <c r="D88" s="696"/>
      <c r="E88" s="469"/>
      <c r="F88" s="549"/>
      <c r="G88" s="549"/>
    </row>
    <row r="89" spans="1:7" x14ac:dyDescent="0.25">
      <c r="A89" s="726" t="s">
        <v>1403</v>
      </c>
      <c r="B89" s="730" t="s">
        <v>1404</v>
      </c>
      <c r="C89" s="711">
        <v>0.04</v>
      </c>
      <c r="D89" s="696"/>
      <c r="E89" s="469"/>
      <c r="F89" s="549"/>
      <c r="G89" s="549"/>
    </row>
    <row r="90" spans="1:7" x14ac:dyDescent="0.25">
      <c r="A90" s="726" t="s">
        <v>1405</v>
      </c>
      <c r="B90" s="732" t="s">
        <v>1406</v>
      </c>
      <c r="C90" s="733">
        <v>0</v>
      </c>
      <c r="D90" s="696"/>
      <c r="E90" s="469"/>
      <c r="F90" s="549"/>
      <c r="G90" s="549"/>
    </row>
    <row r="91" spans="1:7" ht="31.5" x14ac:dyDescent="0.25">
      <c r="A91" s="65" t="s">
        <v>1407</v>
      </c>
      <c r="B91" s="734" t="s">
        <v>1408</v>
      </c>
      <c r="C91" s="285">
        <v>-45.401165188731497</v>
      </c>
      <c r="D91" s="712" t="s">
        <v>1409</v>
      </c>
      <c r="E91" s="469"/>
      <c r="F91" s="549"/>
      <c r="G91" s="549"/>
    </row>
    <row r="92" spans="1:7" x14ac:dyDescent="0.25">
      <c r="A92" s="245" t="s">
        <v>1410</v>
      </c>
      <c r="B92" s="734" t="s">
        <v>1411</v>
      </c>
      <c r="C92" s="708">
        <f>C93-C94</f>
        <v>0</v>
      </c>
      <c r="D92" s="696"/>
      <c r="E92" s="469"/>
      <c r="F92" s="549"/>
      <c r="G92" s="549"/>
    </row>
    <row r="93" spans="1:7" x14ac:dyDescent="0.25">
      <c r="A93" s="716" t="s">
        <v>1412</v>
      </c>
      <c r="B93" s="731" t="s">
        <v>1413</v>
      </c>
      <c r="C93" s="735">
        <v>0</v>
      </c>
      <c r="D93" s="696"/>
      <c r="E93" s="469"/>
      <c r="F93" s="549"/>
      <c r="G93" s="549"/>
    </row>
    <row r="94" spans="1:7" x14ac:dyDescent="0.25">
      <c r="A94" s="716" t="s">
        <v>1414</v>
      </c>
      <c r="B94" s="731" t="s">
        <v>1415</v>
      </c>
      <c r="C94" s="735">
        <v>0</v>
      </c>
      <c r="D94" s="696"/>
      <c r="E94" s="469"/>
      <c r="F94" s="549"/>
      <c r="G94" s="549"/>
    </row>
    <row r="95" spans="1:7" x14ac:dyDescent="0.25">
      <c r="A95" s="245" t="s">
        <v>1416</v>
      </c>
      <c r="B95" s="736" t="s">
        <v>1417</v>
      </c>
      <c r="C95" s="708">
        <f>C37+C38+C44+C75-C91+C92</f>
        <v>7.6284905161100056</v>
      </c>
      <c r="D95" s="696" t="s">
        <v>1418</v>
      </c>
      <c r="E95" s="469"/>
      <c r="F95" s="549"/>
      <c r="G95" s="549"/>
    </row>
    <row r="96" spans="1:7" x14ac:dyDescent="0.25">
      <c r="A96" s="65" t="s">
        <v>1419</v>
      </c>
      <c r="B96" s="713" t="s">
        <v>1420</v>
      </c>
      <c r="C96" s="737">
        <v>-15.4735094838907</v>
      </c>
      <c r="D96" s="696"/>
      <c r="E96" s="469"/>
      <c r="F96" s="549"/>
      <c r="G96" s="549"/>
    </row>
    <row r="97" spans="1:7" x14ac:dyDescent="0.25">
      <c r="A97" s="545"/>
      <c r="B97" s="547"/>
      <c r="C97" s="547"/>
      <c r="D97" s="468"/>
      <c r="E97" s="469"/>
      <c r="F97" s="549"/>
      <c r="G97" s="549"/>
    </row>
    <row r="98" spans="1:7" x14ac:dyDescent="0.25">
      <c r="A98" s="51"/>
      <c r="B98" s="548"/>
      <c r="C98" s="548"/>
      <c r="D98" s="3"/>
      <c r="E98" s="549"/>
      <c r="F98" s="549"/>
      <c r="G98" s="549"/>
    </row>
    <row r="99" spans="1:7" ht="15.75" customHeight="1" x14ac:dyDescent="0.25">
      <c r="A99" s="738"/>
      <c r="B99" s="738"/>
      <c r="C99" s="738"/>
      <c r="D99" s="738"/>
      <c r="E99" s="739"/>
      <c r="F99" s="3"/>
      <c r="G99" s="3"/>
    </row>
    <row r="100" spans="1:7" ht="15" customHeight="1" x14ac:dyDescent="0.25">
      <c r="A100" s="738"/>
      <c r="B100" s="738"/>
      <c r="C100" s="738"/>
      <c r="D100" s="738"/>
      <c r="E100" s="740"/>
      <c r="F100" s="3"/>
      <c r="G100" s="3"/>
    </row>
    <row r="101" spans="1:7" x14ac:dyDescent="0.25">
      <c r="A101" s="51"/>
      <c r="B101" s="548"/>
      <c r="C101" s="548"/>
      <c r="D101" s="3"/>
      <c r="E101" s="549"/>
      <c r="F101" s="549"/>
      <c r="G101" s="549"/>
    </row>
    <row r="102" spans="1:7" x14ac:dyDescent="0.25">
      <c r="A102" s="51"/>
      <c r="B102" s="548"/>
      <c r="C102" s="548"/>
      <c r="D102" s="3"/>
      <c r="E102" s="549"/>
      <c r="F102" s="549"/>
      <c r="G102" s="549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29"/>
  <sheetViews>
    <sheetView workbookViewId="0">
      <selection sqref="A1:R1"/>
    </sheetView>
  </sheetViews>
  <sheetFormatPr defaultRowHeight="15" x14ac:dyDescent="0.25"/>
  <cols>
    <col min="2" max="2" width="4.5703125" customWidth="1"/>
    <col min="3" max="3" width="45.85546875" customWidth="1"/>
    <col min="4" max="4" width="10" customWidth="1"/>
    <col min="5" max="5" width="14.7109375" customWidth="1"/>
    <col min="6" max="6" width="13.28515625" customWidth="1"/>
    <col min="7" max="7" width="14.5703125" customWidth="1"/>
    <col min="8" max="8" width="10" customWidth="1"/>
    <col min="9" max="9" width="9.42578125" customWidth="1"/>
    <col min="10" max="10" width="10.42578125" customWidth="1"/>
    <col min="13" max="13" width="11" customWidth="1"/>
    <col min="14" max="15" width="13.85546875" customWidth="1"/>
    <col min="16" max="16" width="12.28515625" customWidth="1"/>
    <col min="17" max="17" width="14.28515625" customWidth="1"/>
    <col min="18" max="18" width="16.28515625" customWidth="1"/>
    <col min="20" max="20" width="23.28515625" customWidth="1"/>
  </cols>
  <sheetData>
    <row r="1" spans="1:24" x14ac:dyDescent="0.25">
      <c r="A1" s="969" t="s">
        <v>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1"/>
    </row>
    <row r="2" spans="1:24" x14ac:dyDescent="0.25">
      <c r="A2" s="969" t="s">
        <v>1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1"/>
    </row>
    <row r="3" spans="1:24" x14ac:dyDescent="0.25">
      <c r="A3" s="972"/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4"/>
    </row>
    <row r="4" spans="1:2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4" x14ac:dyDescent="0.25">
      <c r="A5" s="975" t="s">
        <v>1421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  <c r="R5" s="977"/>
    </row>
    <row r="6" spans="1:2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8" spans="1:24" ht="15.75" customHeight="1" thickBot="1" x14ac:dyDescent="0.3">
      <c r="A8" s="3"/>
      <c r="B8" s="741"/>
      <c r="C8" s="688"/>
      <c r="D8" s="688"/>
      <c r="E8" s="688"/>
      <c r="F8" s="688"/>
      <c r="G8" s="688"/>
      <c r="H8" s="688"/>
      <c r="I8" s="688"/>
      <c r="J8" s="688"/>
      <c r="K8" s="3"/>
      <c r="L8" s="1115" t="s">
        <v>1422</v>
      </c>
      <c r="M8" s="1115"/>
      <c r="N8" s="1115"/>
      <c r="O8" s="1115"/>
      <c r="P8" s="1115"/>
      <c r="Q8" s="1115"/>
      <c r="R8" s="1115"/>
      <c r="S8" s="3"/>
      <c r="T8" s="3"/>
      <c r="U8" s="3"/>
      <c r="V8" s="3"/>
      <c r="W8" s="3"/>
      <c r="X8" s="3"/>
    </row>
    <row r="9" spans="1:24" x14ac:dyDescent="0.25">
      <c r="A9" s="549"/>
      <c r="B9" s="1097" t="s">
        <v>4</v>
      </c>
      <c r="C9" s="1100" t="s">
        <v>5</v>
      </c>
      <c r="D9" s="1103" t="s">
        <v>150</v>
      </c>
      <c r="E9" s="1106" t="s">
        <v>776</v>
      </c>
      <c r="F9" s="1097" t="s">
        <v>777</v>
      </c>
      <c r="G9" s="1091" t="s">
        <v>854</v>
      </c>
      <c r="H9" s="1091"/>
      <c r="I9" s="1091"/>
      <c r="J9" s="1091"/>
      <c r="K9" s="1091"/>
      <c r="L9" s="1091"/>
      <c r="M9" s="1091"/>
      <c r="N9" s="1091"/>
      <c r="O9" s="1092"/>
      <c r="P9" s="1097" t="s">
        <v>1423</v>
      </c>
      <c r="Q9" s="1106" t="s">
        <v>1424</v>
      </c>
      <c r="R9" s="1116" t="s">
        <v>480</v>
      </c>
      <c r="S9" s="549"/>
      <c r="T9" s="549"/>
      <c r="U9" s="549"/>
      <c r="V9" s="549"/>
      <c r="W9" s="549"/>
      <c r="X9" s="549"/>
    </row>
    <row r="10" spans="1:24" ht="15" customHeight="1" x14ac:dyDescent="0.25">
      <c r="A10" s="549"/>
      <c r="B10" s="1098"/>
      <c r="C10" s="1101"/>
      <c r="D10" s="1104"/>
      <c r="E10" s="1107"/>
      <c r="F10" s="1098"/>
      <c r="G10" s="1087" t="s">
        <v>1425</v>
      </c>
      <c r="H10" s="1090" t="s">
        <v>782</v>
      </c>
      <c r="I10" s="1090"/>
      <c r="J10" s="1090"/>
      <c r="K10" s="1093" t="s">
        <v>783</v>
      </c>
      <c r="L10" s="1094"/>
      <c r="M10" s="1094"/>
      <c r="N10" s="1094"/>
      <c r="O10" s="1094"/>
      <c r="P10" s="1098"/>
      <c r="Q10" s="1107"/>
      <c r="R10" s="1117"/>
      <c r="S10" s="549"/>
      <c r="T10" s="549"/>
      <c r="U10" s="549"/>
      <c r="V10" s="549"/>
      <c r="W10" s="549"/>
      <c r="X10" s="549"/>
    </row>
    <row r="11" spans="1:24" ht="32.25" customHeight="1" x14ac:dyDescent="0.25">
      <c r="A11" s="549"/>
      <c r="B11" s="1098"/>
      <c r="C11" s="1101"/>
      <c r="D11" s="1104"/>
      <c r="E11" s="1107"/>
      <c r="F11" s="1098"/>
      <c r="G11" s="1088"/>
      <c r="H11" s="1090"/>
      <c r="I11" s="1090"/>
      <c r="J11" s="1090"/>
      <c r="K11" s="1095"/>
      <c r="L11" s="1096"/>
      <c r="M11" s="1096"/>
      <c r="N11" s="1096"/>
      <c r="O11" s="1096"/>
      <c r="P11" s="1098"/>
      <c r="Q11" s="1107"/>
      <c r="R11" s="1117"/>
      <c r="S11" s="549"/>
      <c r="T11" s="549"/>
      <c r="U11" s="549"/>
      <c r="V11" s="549"/>
      <c r="W11" s="549"/>
      <c r="X11" s="549"/>
    </row>
    <row r="12" spans="1:24" ht="92.25" customHeight="1" thickBot="1" x14ac:dyDescent="0.3">
      <c r="A12" s="549"/>
      <c r="B12" s="1099"/>
      <c r="C12" s="1102"/>
      <c r="D12" s="1105"/>
      <c r="E12" s="1108"/>
      <c r="F12" s="1099"/>
      <c r="G12" s="1089"/>
      <c r="H12" s="742" t="s">
        <v>784</v>
      </c>
      <c r="I12" s="742" t="s">
        <v>785</v>
      </c>
      <c r="J12" s="742" t="s">
        <v>786</v>
      </c>
      <c r="K12" s="742" t="s">
        <v>787</v>
      </c>
      <c r="L12" s="742" t="s">
        <v>788</v>
      </c>
      <c r="M12" s="742" t="s">
        <v>789</v>
      </c>
      <c r="N12" s="743" t="s">
        <v>790</v>
      </c>
      <c r="O12" s="744" t="s">
        <v>791</v>
      </c>
      <c r="P12" s="1099"/>
      <c r="Q12" s="1108"/>
      <c r="R12" s="1118"/>
      <c r="S12" s="549"/>
      <c r="T12" s="549"/>
      <c r="U12" s="549"/>
      <c r="V12" s="549"/>
      <c r="W12" s="549"/>
      <c r="X12" s="549"/>
    </row>
    <row r="13" spans="1:24" x14ac:dyDescent="0.25">
      <c r="A13" s="549"/>
      <c r="B13" s="745">
        <v>1</v>
      </c>
      <c r="C13" s="746">
        <v>2</v>
      </c>
      <c r="D13" s="746">
        <v>3</v>
      </c>
      <c r="E13" s="747">
        <v>4</v>
      </c>
      <c r="F13" s="748">
        <v>5</v>
      </c>
      <c r="G13" s="749">
        <v>6</v>
      </c>
      <c r="H13" s="749">
        <v>7</v>
      </c>
      <c r="I13" s="749">
        <v>8</v>
      </c>
      <c r="J13" s="746">
        <v>9</v>
      </c>
      <c r="K13" s="749">
        <v>10</v>
      </c>
      <c r="L13" s="750">
        <v>11</v>
      </c>
      <c r="M13" s="750">
        <v>12</v>
      </c>
      <c r="N13" s="746">
        <v>13</v>
      </c>
      <c r="O13" s="751">
        <v>14</v>
      </c>
      <c r="P13" s="745">
        <v>15</v>
      </c>
      <c r="Q13" s="751">
        <v>16</v>
      </c>
      <c r="R13" s="752">
        <v>17</v>
      </c>
      <c r="S13" s="549"/>
      <c r="T13" s="549"/>
      <c r="U13" s="549"/>
      <c r="V13" s="549"/>
      <c r="W13" s="549"/>
      <c r="X13" s="549"/>
    </row>
    <row r="14" spans="1:24" ht="31.5" customHeight="1" x14ac:dyDescent="0.25">
      <c r="A14" s="549"/>
      <c r="B14" s="753" t="s">
        <v>337</v>
      </c>
      <c r="C14" s="754" t="s">
        <v>1426</v>
      </c>
      <c r="D14" s="755" t="s">
        <v>635</v>
      </c>
      <c r="E14" s="756">
        <f>SUM(F14,P14,Q14)</f>
        <v>1839.7896753121802</v>
      </c>
      <c r="F14" s="757">
        <f>SUM(G14:O14)</f>
        <v>1790.0742453121802</v>
      </c>
      <c r="G14" s="758">
        <v>172.30761860376401</v>
      </c>
      <c r="H14" s="759">
        <v>255.618224656357</v>
      </c>
      <c r="I14" s="759">
        <v>113.725704799486</v>
      </c>
      <c r="J14" s="759">
        <v>361.068860853861</v>
      </c>
      <c r="K14" s="759">
        <v>422.65540826337099</v>
      </c>
      <c r="L14" s="760">
        <v>356.29275380065599</v>
      </c>
      <c r="M14" s="759">
        <v>69.707022130300103</v>
      </c>
      <c r="N14" s="758">
        <v>0</v>
      </c>
      <c r="O14" s="761">
        <v>38.698652204384899</v>
      </c>
      <c r="P14" s="762">
        <v>0</v>
      </c>
      <c r="Q14" s="242">
        <v>49.715429999999998</v>
      </c>
      <c r="R14" s="763" t="s">
        <v>1427</v>
      </c>
      <c r="S14" s="549"/>
      <c r="T14" s="549"/>
      <c r="U14" s="549"/>
      <c r="V14" s="549"/>
      <c r="W14" s="549"/>
      <c r="X14" s="549"/>
    </row>
    <row r="15" spans="1:24" ht="45" customHeight="1" x14ac:dyDescent="0.25">
      <c r="A15" s="549"/>
      <c r="B15" s="764" t="s">
        <v>342</v>
      </c>
      <c r="C15" s="765" t="s">
        <v>1428</v>
      </c>
      <c r="D15" s="755" t="s">
        <v>635</v>
      </c>
      <c r="E15" s="756">
        <f>SUM(F15,P15,Q15)</f>
        <v>477.34092477093947</v>
      </c>
      <c r="F15" s="757">
        <f>SUM(G15:O15)</f>
        <v>393.22069477093947</v>
      </c>
      <c r="G15" s="619">
        <v>65.708944290291996</v>
      </c>
      <c r="H15" s="619">
        <v>15.6480535948774</v>
      </c>
      <c r="I15" s="619">
        <v>14.093623825474401</v>
      </c>
      <c r="J15" s="619">
        <v>102.02634739123</v>
      </c>
      <c r="K15" s="619">
        <v>99.581966329156302</v>
      </c>
      <c r="L15" s="619">
        <v>80.6611269808581</v>
      </c>
      <c r="M15" s="619">
        <v>14.5936735816158</v>
      </c>
      <c r="N15" s="619">
        <v>0</v>
      </c>
      <c r="O15" s="256">
        <v>0.90695877743544495</v>
      </c>
      <c r="P15" s="503">
        <v>0</v>
      </c>
      <c r="Q15" s="278">
        <v>84.120230000000006</v>
      </c>
      <c r="R15" s="766" t="s">
        <v>1429</v>
      </c>
      <c r="S15" s="549"/>
      <c r="T15" s="549"/>
      <c r="U15" s="549"/>
      <c r="V15" s="549"/>
      <c r="W15" s="549"/>
      <c r="X15" s="549"/>
    </row>
    <row r="16" spans="1:24" ht="47.25" customHeight="1" x14ac:dyDescent="0.25">
      <c r="A16" s="549"/>
      <c r="B16" s="764" t="s">
        <v>353</v>
      </c>
      <c r="C16" s="754" t="s">
        <v>1430</v>
      </c>
      <c r="D16" s="755" t="s">
        <v>635</v>
      </c>
      <c r="E16" s="767">
        <f>SUM(E14,E15)</f>
        <v>2317.1306000831196</v>
      </c>
      <c r="F16" s="768">
        <f>SUM(F14,F15)</f>
        <v>2183.2949400831199</v>
      </c>
      <c r="G16" s="631">
        <f t="shared" ref="G16:Q16" si="0">SUM(G14,G15)</f>
        <v>238.01656289405599</v>
      </c>
      <c r="H16" s="631">
        <f t="shared" si="0"/>
        <v>271.26627825123438</v>
      </c>
      <c r="I16" s="631">
        <f t="shared" si="0"/>
        <v>127.81932862496039</v>
      </c>
      <c r="J16" s="631">
        <f t="shared" si="0"/>
        <v>463.09520824509099</v>
      </c>
      <c r="K16" s="631">
        <f t="shared" si="0"/>
        <v>522.23737459252732</v>
      </c>
      <c r="L16" s="631">
        <f t="shared" si="0"/>
        <v>436.9538807815141</v>
      </c>
      <c r="M16" s="631">
        <f t="shared" si="0"/>
        <v>84.300695711915907</v>
      </c>
      <c r="N16" s="631">
        <f t="shared" si="0"/>
        <v>0</v>
      </c>
      <c r="O16" s="769">
        <f t="shared" si="0"/>
        <v>39.605610981820341</v>
      </c>
      <c r="P16" s="768">
        <f t="shared" si="0"/>
        <v>0</v>
      </c>
      <c r="Q16" s="631">
        <f t="shared" si="0"/>
        <v>133.83566000000002</v>
      </c>
      <c r="R16" s="770"/>
      <c r="S16" s="549"/>
      <c r="T16" s="549"/>
      <c r="U16" s="549"/>
      <c r="V16" s="549"/>
      <c r="W16" s="549"/>
      <c r="X16" s="549"/>
    </row>
    <row r="17" spans="1:24" ht="33" customHeight="1" x14ac:dyDescent="0.25">
      <c r="A17" s="549"/>
      <c r="B17" s="764" t="s">
        <v>159</v>
      </c>
      <c r="C17" s="765" t="s">
        <v>884</v>
      </c>
      <c r="D17" s="771" t="s">
        <v>821</v>
      </c>
      <c r="E17" s="772">
        <f>SUM(F17,P17,Q17)</f>
        <v>100</v>
      </c>
      <c r="F17" s="773">
        <f>IF($E$16=0,0,F16/$E$16*100)</f>
        <v>94.224077831642333</v>
      </c>
      <c r="G17" s="774">
        <f>IF($E$16=0,0,G16/$E$16*100)</f>
        <v>10.27203917144411</v>
      </c>
      <c r="H17" s="774">
        <f>IF($E$16=0,0,H16/$E$16*100)</f>
        <v>11.706991321141052</v>
      </c>
      <c r="I17" s="774">
        <f t="shared" ref="I17:Q17" si="1">IF($E$16=0,0,I16/$E$16*100)</f>
        <v>5.5162764075695723</v>
      </c>
      <c r="J17" s="774">
        <f t="shared" si="1"/>
        <v>19.985718898558368</v>
      </c>
      <c r="K17" s="774">
        <f t="shared" si="1"/>
        <v>22.538107026586836</v>
      </c>
      <c r="L17" s="774">
        <f t="shared" si="1"/>
        <v>18.857542201800786</v>
      </c>
      <c r="M17" s="774">
        <f t="shared" si="1"/>
        <v>3.6381503791323584</v>
      </c>
      <c r="N17" s="774">
        <f t="shared" si="1"/>
        <v>0</v>
      </c>
      <c r="O17" s="775">
        <f t="shared" si="1"/>
        <v>1.7092524254092374</v>
      </c>
      <c r="P17" s="776">
        <f t="shared" si="1"/>
        <v>0</v>
      </c>
      <c r="Q17" s="774">
        <f t="shared" si="1"/>
        <v>5.7759221683576705</v>
      </c>
      <c r="R17" s="770"/>
      <c r="S17" s="549"/>
      <c r="T17" s="549"/>
      <c r="U17" s="549"/>
      <c r="V17" s="549"/>
      <c r="W17" s="549"/>
      <c r="X17" s="549"/>
    </row>
    <row r="18" spans="1:24" ht="48" customHeight="1" x14ac:dyDescent="0.25">
      <c r="A18" s="549"/>
      <c r="B18" s="764" t="s">
        <v>174</v>
      </c>
      <c r="C18" s="765" t="s">
        <v>1431</v>
      </c>
      <c r="D18" s="755" t="s">
        <v>635</v>
      </c>
      <c r="E18" s="767">
        <f>SUM(F18,P18,Q18)</f>
        <v>323.33352458950259</v>
      </c>
      <c r="F18" s="777">
        <f>SUM(G18:O18)</f>
        <v>317.17818632992072</v>
      </c>
      <c r="G18" s="778">
        <v>22.8173642128681</v>
      </c>
      <c r="H18" s="778">
        <v>39.922469388510102</v>
      </c>
      <c r="I18" s="778">
        <v>22.344685859143102</v>
      </c>
      <c r="J18" s="778">
        <v>71.947245357829203</v>
      </c>
      <c r="K18" s="778">
        <v>70.602099860786495</v>
      </c>
      <c r="L18" s="778">
        <v>75.047276064981105</v>
      </c>
      <c r="M18" s="778">
        <v>14.427591636888399</v>
      </c>
      <c r="N18" s="778">
        <v>0</v>
      </c>
      <c r="O18" s="779">
        <v>6.9453948914180705E-2</v>
      </c>
      <c r="P18" s="780">
        <v>0</v>
      </c>
      <c r="Q18" s="778">
        <v>6.15533825958184</v>
      </c>
      <c r="R18" s="781" t="s">
        <v>1432</v>
      </c>
      <c r="S18" s="549"/>
      <c r="T18" s="549"/>
      <c r="U18" s="549"/>
      <c r="V18" s="549"/>
      <c r="W18" s="549"/>
      <c r="X18" s="549"/>
    </row>
    <row r="19" spans="1:24" x14ac:dyDescent="0.25">
      <c r="A19" s="549"/>
      <c r="B19" s="782" t="s">
        <v>185</v>
      </c>
      <c r="C19" s="783" t="s">
        <v>1433</v>
      </c>
      <c r="D19" s="755" t="s">
        <v>635</v>
      </c>
      <c r="E19" s="767">
        <f>SUM(E14,E15,E18)</f>
        <v>2640.4641246726223</v>
      </c>
      <c r="F19" s="768">
        <f>SUM(F14,F15,F18)</f>
        <v>2500.4731264130405</v>
      </c>
      <c r="G19" s="631">
        <f t="shared" ref="G19:Q19" si="2">SUM(G14,G15,G18)</f>
        <v>260.83392710692408</v>
      </c>
      <c r="H19" s="631">
        <f t="shared" si="2"/>
        <v>311.18874763974446</v>
      </c>
      <c r="I19" s="631">
        <f t="shared" si="2"/>
        <v>150.16401448410349</v>
      </c>
      <c r="J19" s="631">
        <f t="shared" si="2"/>
        <v>535.0424536029202</v>
      </c>
      <c r="K19" s="631">
        <f t="shared" si="2"/>
        <v>592.83947445331387</v>
      </c>
      <c r="L19" s="631">
        <f t="shared" si="2"/>
        <v>512.00115684649518</v>
      </c>
      <c r="M19" s="631">
        <f t="shared" si="2"/>
        <v>98.728287348804301</v>
      </c>
      <c r="N19" s="631">
        <f t="shared" si="2"/>
        <v>0</v>
      </c>
      <c r="O19" s="769">
        <f t="shared" si="2"/>
        <v>39.675064930734521</v>
      </c>
      <c r="P19" s="768">
        <f t="shared" si="2"/>
        <v>0</v>
      </c>
      <c r="Q19" s="631">
        <f t="shared" si="2"/>
        <v>139.99099825958186</v>
      </c>
      <c r="R19" s="770"/>
      <c r="S19" s="549"/>
      <c r="T19" s="549"/>
      <c r="U19" s="549"/>
      <c r="V19" s="549"/>
      <c r="W19" s="549"/>
      <c r="X19" s="549"/>
    </row>
    <row r="20" spans="1:24" ht="22.5" x14ac:dyDescent="0.25">
      <c r="A20" s="549"/>
      <c r="B20" s="784" t="s">
        <v>193</v>
      </c>
      <c r="C20" s="785" t="s">
        <v>1434</v>
      </c>
      <c r="D20" s="755" t="s">
        <v>635</v>
      </c>
      <c r="E20" s="786">
        <f>SUM(F20,P20,Q20)</f>
        <v>2595.4478899999999</v>
      </c>
      <c r="F20" s="787">
        <v>2395.7277199999999</v>
      </c>
      <c r="G20" s="788">
        <v>215.71597</v>
      </c>
      <c r="H20" s="1109">
        <v>949.05856000000006</v>
      </c>
      <c r="I20" s="1110"/>
      <c r="J20" s="1111"/>
      <c r="K20" s="789">
        <v>646.84816754380995</v>
      </c>
      <c r="L20" s="789">
        <v>517.44104801518995</v>
      </c>
      <c r="M20" s="789">
        <v>66.660846767699994</v>
      </c>
      <c r="N20" s="789">
        <v>0</v>
      </c>
      <c r="O20" s="790">
        <v>3.1276733000000002E-3</v>
      </c>
      <c r="P20" s="791">
        <v>0</v>
      </c>
      <c r="Q20" s="792">
        <v>199.72017</v>
      </c>
      <c r="R20" s="763" t="s">
        <v>1435</v>
      </c>
      <c r="S20" s="549"/>
      <c r="T20" s="549"/>
      <c r="U20" s="549"/>
      <c r="V20" s="549"/>
      <c r="W20" s="549"/>
      <c r="X20" s="549"/>
    </row>
    <row r="21" spans="1:24" ht="25.5" x14ac:dyDescent="0.25">
      <c r="A21" s="549"/>
      <c r="B21" s="782" t="s">
        <v>195</v>
      </c>
      <c r="C21" s="793" t="s">
        <v>1436</v>
      </c>
      <c r="D21" s="755" t="s">
        <v>635</v>
      </c>
      <c r="E21" s="767">
        <f>SUM(F21,P21,Q21)</f>
        <v>0</v>
      </c>
      <c r="F21" s="768">
        <f>SUM(G21:O21)</f>
        <v>0</v>
      </c>
      <c r="G21" s="794">
        <v>0</v>
      </c>
      <c r="H21" s="794">
        <v>0</v>
      </c>
      <c r="I21" s="794">
        <v>0</v>
      </c>
      <c r="J21" s="795">
        <v>0</v>
      </c>
      <c r="K21" s="796">
        <v>0</v>
      </c>
      <c r="L21" s="796">
        <v>0</v>
      </c>
      <c r="M21" s="797">
        <v>0</v>
      </c>
      <c r="N21" s="797">
        <v>0</v>
      </c>
      <c r="O21" s="798">
        <v>0</v>
      </c>
      <c r="P21" s="799">
        <v>0</v>
      </c>
      <c r="Q21" s="800">
        <v>0</v>
      </c>
      <c r="R21" s="801"/>
      <c r="S21" s="549"/>
      <c r="T21" s="549"/>
      <c r="U21" s="549"/>
      <c r="V21" s="549"/>
      <c r="W21" s="549"/>
      <c r="X21" s="549"/>
    </row>
    <row r="22" spans="1:24" ht="15.75" thickBot="1" x14ac:dyDescent="0.3">
      <c r="A22" s="549"/>
      <c r="B22" s="802" t="s">
        <v>197</v>
      </c>
      <c r="C22" s="803" t="s">
        <v>1437</v>
      </c>
      <c r="D22" s="804" t="s">
        <v>635</v>
      </c>
      <c r="E22" s="805">
        <f>SUM(F22,P22,Q22)</f>
        <v>-45.016234672622517</v>
      </c>
      <c r="F22" s="806">
        <f>(F20+F21)-F19</f>
        <v>-104.74540641304066</v>
      </c>
      <c r="G22" s="807">
        <f>(G20+G21)-G19</f>
        <v>-45.117957106924081</v>
      </c>
      <c r="H22" s="1112">
        <f>(H20+H21+I21+J21)-(H19+I19+J19)</f>
        <v>-47.336655726768072</v>
      </c>
      <c r="I22" s="1113"/>
      <c r="J22" s="1114"/>
      <c r="K22" s="807">
        <f t="shared" ref="K22:Q22" si="3">(K20+K21)-K19</f>
        <v>54.008693090496081</v>
      </c>
      <c r="L22" s="807">
        <f t="shared" si="3"/>
        <v>5.4398911686947713</v>
      </c>
      <c r="M22" s="807">
        <f t="shared" si="3"/>
        <v>-32.067440581104307</v>
      </c>
      <c r="N22" s="807">
        <f t="shared" si="3"/>
        <v>0</v>
      </c>
      <c r="O22" s="606">
        <f t="shared" si="3"/>
        <v>-39.671937257434521</v>
      </c>
      <c r="P22" s="806">
        <f t="shared" si="3"/>
        <v>0</v>
      </c>
      <c r="Q22" s="807">
        <f t="shared" si="3"/>
        <v>59.729171740418138</v>
      </c>
      <c r="R22" s="808" t="s">
        <v>1438</v>
      </c>
      <c r="S22" s="549"/>
      <c r="T22" s="549"/>
      <c r="U22" s="549"/>
      <c r="V22" s="549"/>
      <c r="W22" s="549"/>
      <c r="X22" s="549"/>
    </row>
    <row r="23" spans="1:24" x14ac:dyDescent="0.25">
      <c r="A23" s="549"/>
      <c r="B23" s="809"/>
      <c r="C23" s="810"/>
      <c r="D23" s="811"/>
      <c r="E23" s="810"/>
      <c r="F23" s="810"/>
      <c r="G23" s="810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3"/>
      <c r="S23" s="549"/>
      <c r="T23" s="549"/>
      <c r="U23" s="549"/>
      <c r="V23" s="549"/>
      <c r="W23" s="549"/>
      <c r="X23" s="549"/>
    </row>
    <row r="24" spans="1:24" x14ac:dyDescent="0.25">
      <c r="A24" s="549"/>
      <c r="B24" s="809"/>
      <c r="C24" s="810"/>
      <c r="D24" s="811"/>
      <c r="E24" s="810"/>
      <c r="F24" s="810"/>
      <c r="G24" s="810"/>
      <c r="H24" s="812"/>
      <c r="I24" s="812"/>
      <c r="J24" s="812"/>
      <c r="K24" s="812"/>
      <c r="L24" s="812"/>
      <c r="M24" s="812"/>
      <c r="N24" s="812"/>
      <c r="O24" s="812"/>
      <c r="P24" s="812"/>
      <c r="Q24" s="812"/>
      <c r="R24" s="813"/>
      <c r="S24" s="549"/>
      <c r="T24" s="549"/>
      <c r="U24" s="549"/>
      <c r="V24" s="549"/>
      <c r="W24" s="549"/>
      <c r="X24" s="549"/>
    </row>
    <row r="25" spans="1:24" x14ac:dyDescent="0.25">
      <c r="A25" s="549"/>
      <c r="B25" s="51"/>
      <c r="C25" s="548"/>
      <c r="D25" s="548"/>
      <c r="E25" s="548"/>
      <c r="F25" s="548"/>
      <c r="G25" s="548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3"/>
      <c r="S25" s="549"/>
      <c r="T25" s="549"/>
      <c r="U25" s="549"/>
      <c r="V25" s="549"/>
      <c r="W25" s="549"/>
      <c r="X25" s="549"/>
    </row>
    <row r="26" spans="1:24" x14ac:dyDescent="0.25">
      <c r="A26" s="549"/>
      <c r="B26" s="51"/>
      <c r="C26" s="548"/>
      <c r="D26" s="548"/>
      <c r="E26" s="548"/>
      <c r="F26" s="548"/>
      <c r="G26" s="548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3"/>
      <c r="S26" s="549"/>
      <c r="T26" s="549"/>
      <c r="U26" s="549"/>
      <c r="V26" s="549"/>
      <c r="W26" s="549"/>
      <c r="X26" s="549"/>
    </row>
    <row r="27" spans="1:24" x14ac:dyDescent="0.25">
      <c r="A27" s="549"/>
      <c r="B27" s="51"/>
      <c r="C27" s="548"/>
      <c r="D27" s="548"/>
      <c r="E27" s="548"/>
      <c r="F27" s="548"/>
      <c r="G27" s="548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3"/>
      <c r="S27" s="549"/>
      <c r="T27" s="549"/>
      <c r="U27" s="549"/>
      <c r="V27" s="549"/>
      <c r="W27" s="549"/>
      <c r="X27" s="549"/>
    </row>
    <row r="28" spans="1:24" x14ac:dyDescent="0.25">
      <c r="A28" s="549"/>
      <c r="B28" s="51"/>
      <c r="C28" s="548"/>
      <c r="D28" s="548"/>
      <c r="E28" s="548"/>
      <c r="F28" s="548"/>
      <c r="G28" s="548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3"/>
      <c r="S28" s="549"/>
      <c r="T28" s="549"/>
      <c r="U28" s="549"/>
      <c r="V28" s="549"/>
      <c r="W28" s="549"/>
      <c r="X28" s="549"/>
    </row>
    <row r="29" spans="1:24" x14ac:dyDescent="0.25">
      <c r="A29" s="549"/>
      <c r="B29" s="51"/>
      <c r="C29" s="548"/>
      <c r="D29" s="548"/>
      <c r="E29" s="548"/>
      <c r="F29" s="548"/>
      <c r="G29" s="548"/>
      <c r="H29" s="549"/>
      <c r="I29" s="549"/>
      <c r="J29" s="549"/>
      <c r="K29" s="549"/>
      <c r="L29" s="549"/>
      <c r="M29" s="549"/>
      <c r="N29" s="549"/>
      <c r="O29" s="549"/>
      <c r="P29" s="549"/>
      <c r="Q29" s="549"/>
      <c r="R29" s="3"/>
      <c r="S29" s="549"/>
      <c r="T29" s="549"/>
      <c r="U29" s="549"/>
      <c r="V29" s="549"/>
      <c r="W29" s="549"/>
      <c r="X29" s="549"/>
    </row>
  </sheetData>
  <sheetProtection password="F757" sheet="1" objects="1" scenarios="1"/>
  <mergeCells count="19">
    <mergeCell ref="A1:R1"/>
    <mergeCell ref="A2:R2"/>
    <mergeCell ref="A3:R3"/>
    <mergeCell ref="A5:R5"/>
    <mergeCell ref="H20:J20"/>
    <mergeCell ref="H22:J22"/>
    <mergeCell ref="L8:R8"/>
    <mergeCell ref="P9:P12"/>
    <mergeCell ref="Q9:Q12"/>
    <mergeCell ref="R9:R12"/>
    <mergeCell ref="G10:G12"/>
    <mergeCell ref="H10:J11"/>
    <mergeCell ref="G9:O9"/>
    <mergeCell ref="K10:O11"/>
    <mergeCell ref="B9:B12"/>
    <mergeCell ref="C9:C12"/>
    <mergeCell ref="D9:D12"/>
    <mergeCell ref="E9:E12"/>
    <mergeCell ref="F9:F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"/>
  <sheetViews>
    <sheetView workbookViewId="0">
      <selection sqref="A1:D1"/>
    </sheetView>
  </sheetViews>
  <sheetFormatPr defaultRowHeight="15" x14ac:dyDescent="0.25"/>
  <cols>
    <col min="1" max="1" width="6.7109375" customWidth="1"/>
    <col min="2" max="2" width="67.85546875" customWidth="1"/>
    <col min="3" max="3" width="14.85546875" customWidth="1"/>
    <col min="4" max="4" width="17.85546875" customWidth="1"/>
    <col min="6" max="6" width="23.42578125" customWidth="1"/>
  </cols>
  <sheetData>
    <row r="1" spans="1:6" x14ac:dyDescent="0.25">
      <c r="A1" s="969" t="s">
        <v>0</v>
      </c>
      <c r="B1" s="970"/>
      <c r="C1" s="970"/>
      <c r="D1" s="971"/>
    </row>
    <row r="2" spans="1:6" x14ac:dyDescent="0.25">
      <c r="A2" s="969" t="s">
        <v>1</v>
      </c>
      <c r="B2" s="970"/>
      <c r="C2" s="970"/>
      <c r="D2" s="971"/>
    </row>
    <row r="3" spans="1:6" x14ac:dyDescent="0.25">
      <c r="A3" s="972"/>
      <c r="B3" s="973"/>
      <c r="C3" s="973"/>
      <c r="D3" s="974"/>
    </row>
    <row r="4" spans="1:6" x14ac:dyDescent="0.25">
      <c r="A4" s="1"/>
      <c r="B4" s="1"/>
      <c r="C4" s="1"/>
      <c r="D4" s="1"/>
    </row>
    <row r="5" spans="1:6" x14ac:dyDescent="0.25">
      <c r="A5" s="975" t="s">
        <v>1439</v>
      </c>
      <c r="B5" s="976"/>
      <c r="C5" s="976"/>
      <c r="D5" s="977"/>
    </row>
    <row r="6" spans="1:6" x14ac:dyDescent="0.25">
      <c r="A6" s="1"/>
      <c r="B6" s="1"/>
      <c r="C6" s="1"/>
      <c r="D6" s="1"/>
    </row>
    <row r="8" spans="1:6" ht="15" customHeight="1" thickBot="1" x14ac:dyDescent="0.3">
      <c r="A8" s="1035" t="s">
        <v>1440</v>
      </c>
      <c r="B8" s="1035"/>
      <c r="C8" s="1035"/>
      <c r="D8" s="1035"/>
      <c r="E8" s="53"/>
    </row>
    <row r="9" spans="1:6" ht="33" customHeight="1" thickBot="1" x14ac:dyDescent="0.3">
      <c r="A9" s="221" t="s">
        <v>4</v>
      </c>
      <c r="B9" s="814" t="s">
        <v>1441</v>
      </c>
      <c r="C9" s="450" t="s">
        <v>150</v>
      </c>
      <c r="D9" s="57" t="s">
        <v>6</v>
      </c>
      <c r="E9" s="815"/>
      <c r="F9" s="7"/>
    </row>
    <row r="10" spans="1:6" x14ac:dyDescent="0.25">
      <c r="A10" s="97" t="s">
        <v>337</v>
      </c>
      <c r="B10" s="99" t="s">
        <v>1442</v>
      </c>
      <c r="C10" s="99" t="s">
        <v>1443</v>
      </c>
      <c r="D10" s="451">
        <f>SUM(D11,D12,D28)</f>
        <v>3841.9259999999995</v>
      </c>
      <c r="E10" s="599"/>
      <c r="F10" s="7"/>
    </row>
    <row r="11" spans="1:6" x14ac:dyDescent="0.25">
      <c r="A11" s="151" t="s">
        <v>275</v>
      </c>
      <c r="B11" s="66" t="s">
        <v>1444</v>
      </c>
      <c r="C11" s="66" t="s">
        <v>1443</v>
      </c>
      <c r="D11" s="502">
        <v>140.52199999999999</v>
      </c>
      <c r="E11" s="599"/>
      <c r="F11" s="7"/>
    </row>
    <row r="12" spans="1:6" x14ac:dyDescent="0.25">
      <c r="A12" s="151" t="s">
        <v>285</v>
      </c>
      <c r="B12" s="66" t="s">
        <v>1445</v>
      </c>
      <c r="C12" s="66" t="s">
        <v>1443</v>
      </c>
      <c r="D12" s="504">
        <f>SUM(D13,D14,D15,D16,D17,D21,D22,D25,D26,D27)</f>
        <v>3560.1299567535484</v>
      </c>
      <c r="E12" s="599"/>
      <c r="F12" s="7"/>
    </row>
    <row r="13" spans="1:6" x14ac:dyDescent="0.25">
      <c r="A13" s="71" t="s">
        <v>658</v>
      </c>
      <c r="B13" s="66" t="s">
        <v>1446</v>
      </c>
      <c r="C13" s="66" t="s">
        <v>1443</v>
      </c>
      <c r="D13" s="502">
        <v>847.88398848682004</v>
      </c>
      <c r="E13" s="58"/>
      <c r="F13" s="7"/>
    </row>
    <row r="14" spans="1:6" x14ac:dyDescent="0.25">
      <c r="A14" s="71" t="s">
        <v>660</v>
      </c>
      <c r="B14" s="66" t="s">
        <v>1447</v>
      </c>
      <c r="C14" s="66" t="s">
        <v>1443</v>
      </c>
      <c r="D14" s="502">
        <v>364.351</v>
      </c>
      <c r="E14" s="58"/>
      <c r="F14" s="7"/>
    </row>
    <row r="15" spans="1:6" x14ac:dyDescent="0.25">
      <c r="A15" s="71" t="s">
        <v>1448</v>
      </c>
      <c r="B15" s="66" t="s">
        <v>1449</v>
      </c>
      <c r="C15" s="66" t="s">
        <v>1443</v>
      </c>
      <c r="D15" s="502">
        <v>292.82772229530298</v>
      </c>
      <c r="E15" s="58"/>
    </row>
    <row r="16" spans="1:6" x14ac:dyDescent="0.25">
      <c r="A16" s="71" t="s">
        <v>1450</v>
      </c>
      <c r="B16" s="66" t="s">
        <v>1451</v>
      </c>
      <c r="C16" s="66" t="s">
        <v>1443</v>
      </c>
      <c r="D16" s="502">
        <v>571.95284343528499</v>
      </c>
      <c r="E16" s="58"/>
    </row>
    <row r="17" spans="1:5" x14ac:dyDescent="0.25">
      <c r="A17" s="71" t="s">
        <v>1452</v>
      </c>
      <c r="B17" s="66" t="s">
        <v>506</v>
      </c>
      <c r="C17" s="66" t="s">
        <v>1443</v>
      </c>
      <c r="D17" s="504">
        <f>SUM(D18,D19,D20)</f>
        <v>1296.36716</v>
      </c>
      <c r="E17" s="599"/>
    </row>
    <row r="18" spans="1:5" x14ac:dyDescent="0.25">
      <c r="A18" s="91" t="s">
        <v>1453</v>
      </c>
      <c r="B18" s="76" t="s">
        <v>1454</v>
      </c>
      <c r="C18" s="77" t="s">
        <v>1443</v>
      </c>
      <c r="D18" s="816">
        <v>0</v>
      </c>
      <c r="E18" s="817"/>
    </row>
    <row r="19" spans="1:5" x14ac:dyDescent="0.25">
      <c r="A19" s="91" t="s">
        <v>1455</v>
      </c>
      <c r="B19" s="76" t="s">
        <v>1456</v>
      </c>
      <c r="C19" s="77" t="s">
        <v>1443</v>
      </c>
      <c r="D19" s="816">
        <v>0</v>
      </c>
      <c r="E19" s="817"/>
    </row>
    <row r="20" spans="1:5" x14ac:dyDescent="0.25">
      <c r="A20" s="91" t="s">
        <v>1457</v>
      </c>
      <c r="B20" s="76" t="s">
        <v>1458</v>
      </c>
      <c r="C20" s="77" t="s">
        <v>1443</v>
      </c>
      <c r="D20" s="816">
        <v>1296.36716</v>
      </c>
      <c r="E20" s="817"/>
    </row>
    <row r="21" spans="1:5" x14ac:dyDescent="0.25">
      <c r="A21" s="71" t="s">
        <v>1459</v>
      </c>
      <c r="B21" s="66" t="s">
        <v>1460</v>
      </c>
      <c r="C21" s="66" t="s">
        <v>1443</v>
      </c>
      <c r="D21" s="502">
        <v>82.746840000000006</v>
      </c>
      <c r="E21" s="58"/>
    </row>
    <row r="22" spans="1:5" x14ac:dyDescent="0.25">
      <c r="A22" s="71" t="s">
        <v>1461</v>
      </c>
      <c r="B22" s="66" t="s">
        <v>764</v>
      </c>
      <c r="C22" s="66" t="s">
        <v>1443</v>
      </c>
      <c r="D22" s="504">
        <f>SUM(D23,D24)</f>
        <v>0</v>
      </c>
      <c r="E22" s="58"/>
    </row>
    <row r="23" spans="1:5" x14ac:dyDescent="0.25">
      <c r="A23" s="71" t="s">
        <v>1462</v>
      </c>
      <c r="B23" s="818" t="s">
        <v>1463</v>
      </c>
      <c r="C23" s="66" t="s">
        <v>1443</v>
      </c>
      <c r="D23" s="502">
        <v>0</v>
      </c>
      <c r="E23" s="58"/>
    </row>
    <row r="24" spans="1:5" x14ac:dyDescent="0.25">
      <c r="A24" s="71" t="s">
        <v>1464</v>
      </c>
      <c r="B24" s="818" t="s">
        <v>1465</v>
      </c>
      <c r="C24" s="66" t="s">
        <v>1443</v>
      </c>
      <c r="D24" s="502">
        <v>0</v>
      </c>
      <c r="E24" s="58"/>
    </row>
    <row r="25" spans="1:5" x14ac:dyDescent="0.25">
      <c r="A25" s="71" t="s">
        <v>1466</v>
      </c>
      <c r="B25" s="65" t="s">
        <v>1467</v>
      </c>
      <c r="C25" s="66" t="s">
        <v>1443</v>
      </c>
      <c r="D25" s="502">
        <v>65.0584300792368</v>
      </c>
      <c r="E25" s="58"/>
    </row>
    <row r="26" spans="1:5" x14ac:dyDescent="0.25">
      <c r="A26" s="71" t="s">
        <v>1468</v>
      </c>
      <c r="B26" s="65" t="s">
        <v>1469</v>
      </c>
      <c r="C26" s="66" t="s">
        <v>1443</v>
      </c>
      <c r="D26" s="819">
        <v>26.9419724569042</v>
      </c>
      <c r="E26" s="58"/>
    </row>
    <row r="27" spans="1:5" x14ac:dyDescent="0.25">
      <c r="A27" s="71" t="s">
        <v>1470</v>
      </c>
      <c r="B27" s="601" t="s">
        <v>1471</v>
      </c>
      <c r="C27" s="66" t="s">
        <v>1443</v>
      </c>
      <c r="D27" s="819">
        <v>12</v>
      </c>
      <c r="E27" s="58"/>
    </row>
    <row r="28" spans="1:5" ht="15.75" thickBot="1" x14ac:dyDescent="0.3">
      <c r="A28" s="116" t="s">
        <v>287</v>
      </c>
      <c r="B28" s="117" t="s">
        <v>1472</v>
      </c>
      <c r="C28" s="117" t="s">
        <v>1443</v>
      </c>
      <c r="D28" s="820">
        <v>141.27404324645099</v>
      </c>
      <c r="E28" s="58"/>
    </row>
    <row r="29" spans="1:5" x14ac:dyDescent="0.25">
      <c r="A29" s="58"/>
      <c r="B29" s="58"/>
      <c r="C29" s="58"/>
      <c r="D29" s="821"/>
      <c r="E29" s="58"/>
    </row>
    <row r="31" spans="1:5" ht="15.75" x14ac:dyDescent="0.25">
      <c r="A31" s="1119"/>
      <c r="B31" s="1119"/>
      <c r="C31" s="1119"/>
      <c r="D31" s="1119"/>
    </row>
    <row r="32" spans="1:5" x14ac:dyDescent="0.25">
      <c r="A32" s="1120"/>
      <c r="B32" s="1120"/>
      <c r="C32" s="1120"/>
      <c r="D32" s="1120"/>
    </row>
    <row r="33" spans="2:3" x14ac:dyDescent="0.25">
      <c r="B33" s="823"/>
      <c r="C33" s="823"/>
    </row>
  </sheetData>
  <sheetProtection password="F757" sheet="1" objects="1" scenarios="1"/>
  <mergeCells count="7">
    <mergeCell ref="A31:D31"/>
    <mergeCell ref="A32:D32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137"/>
  <sheetViews>
    <sheetView topLeftCell="O28" zoomScale="85" zoomScaleNormal="85" workbookViewId="0">
      <selection activeCell="R14" sqref="R14"/>
    </sheetView>
  </sheetViews>
  <sheetFormatPr defaultRowHeight="15" x14ac:dyDescent="0.25"/>
  <cols>
    <col min="1" max="1" width="5.7109375" customWidth="1"/>
    <col min="2" max="2" width="51" customWidth="1"/>
    <col min="3" max="3" width="15" customWidth="1"/>
    <col min="4" max="7" width="12.85546875" customWidth="1"/>
    <col min="8" max="8" width="16.140625" customWidth="1"/>
    <col min="9" max="12" width="12.85546875" customWidth="1"/>
    <col min="13" max="13" width="16.42578125" customWidth="1"/>
    <col min="14" max="17" width="12.140625" customWidth="1"/>
    <col min="18" max="18" width="16.140625" customWidth="1"/>
    <col min="19" max="19" width="11.42578125" customWidth="1"/>
    <col min="20" max="20" width="12.5703125" customWidth="1"/>
    <col min="21" max="21" width="14.5703125" customWidth="1"/>
    <col min="22" max="22" width="10.7109375" customWidth="1"/>
    <col min="23" max="23" width="10.85546875" customWidth="1"/>
    <col min="24" max="24" width="4.7109375" customWidth="1"/>
    <col min="26" max="26" width="17.28515625" customWidth="1"/>
  </cols>
  <sheetData>
    <row r="1" spans="1:32" x14ac:dyDescent="0.25">
      <c r="A1" s="969" t="s">
        <v>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0"/>
      <c r="T1" s="970"/>
      <c r="U1" s="970"/>
      <c r="V1" s="970"/>
      <c r="W1" s="971"/>
    </row>
    <row r="2" spans="1:32" x14ac:dyDescent="0.25">
      <c r="A2" s="969" t="s">
        <v>1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1"/>
    </row>
    <row r="3" spans="1:32" x14ac:dyDescent="0.25">
      <c r="A3" s="972"/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4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2" x14ac:dyDescent="0.25">
      <c r="A5" s="1084" t="s">
        <v>1473</v>
      </c>
      <c r="B5" s="1085"/>
      <c r="C5" s="1085"/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  <c r="O5" s="1085"/>
      <c r="P5" s="1085"/>
      <c r="Q5" s="1085"/>
      <c r="R5" s="1085"/>
      <c r="S5" s="1085"/>
      <c r="T5" s="1085"/>
      <c r="U5" s="1085"/>
      <c r="V5" s="1085"/>
      <c r="W5" s="1086"/>
    </row>
    <row r="6" spans="1:3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8" spans="1:32" ht="15.75" thickBot="1" x14ac:dyDescent="0.3">
      <c r="A8" s="1132" t="s">
        <v>1474</v>
      </c>
      <c r="B8" s="1132"/>
      <c r="C8" s="687"/>
      <c r="D8" s="687"/>
      <c r="E8" s="687"/>
      <c r="F8" s="687"/>
      <c r="G8" s="687"/>
      <c r="H8" s="824"/>
      <c r="I8" s="824"/>
      <c r="J8" s="824"/>
      <c r="K8" s="824"/>
      <c r="L8" s="824"/>
      <c r="M8" s="824"/>
      <c r="N8" s="824"/>
      <c r="O8" s="824"/>
      <c r="P8" s="1133" t="s">
        <v>1475</v>
      </c>
      <c r="Q8" s="1133"/>
      <c r="R8" s="1133"/>
      <c r="S8" s="1133"/>
      <c r="T8" s="1133"/>
      <c r="U8" s="1133"/>
      <c r="V8" s="1133"/>
      <c r="W8" s="1133"/>
      <c r="X8" s="824"/>
      <c r="Y8" s="824"/>
      <c r="Z8" s="220"/>
      <c r="AA8" s="220"/>
      <c r="AB8" s="220"/>
      <c r="AC8" s="220"/>
      <c r="AD8" s="220"/>
      <c r="AE8" s="220"/>
      <c r="AF8" s="220"/>
    </row>
    <row r="9" spans="1:32" ht="24.75" customHeight="1" thickBot="1" x14ac:dyDescent="0.3">
      <c r="A9" s="1124" t="s">
        <v>4</v>
      </c>
      <c r="B9" s="1126" t="s">
        <v>1476</v>
      </c>
      <c r="C9" s="1122" t="s">
        <v>1477</v>
      </c>
      <c r="D9" s="1130" t="s">
        <v>1478</v>
      </c>
      <c r="E9" s="1131"/>
      <c r="F9" s="1128" t="s">
        <v>1479</v>
      </c>
      <c r="G9" s="1129"/>
      <c r="H9" s="1122" t="s">
        <v>1480</v>
      </c>
      <c r="I9" s="1130" t="s">
        <v>1481</v>
      </c>
      <c r="J9" s="1131"/>
      <c r="K9" s="1128" t="s">
        <v>1479</v>
      </c>
      <c r="L9" s="1129"/>
      <c r="M9" s="1122" t="s">
        <v>1482</v>
      </c>
      <c r="N9" s="1130" t="s">
        <v>6</v>
      </c>
      <c r="O9" s="1131"/>
      <c r="P9" s="1128" t="s">
        <v>1479</v>
      </c>
      <c r="Q9" s="1129"/>
      <c r="R9" s="1134" t="s">
        <v>1483</v>
      </c>
      <c r="S9" s="1130" t="s">
        <v>1484</v>
      </c>
      <c r="T9" s="1131"/>
      <c r="U9" s="825" t="s">
        <v>1479</v>
      </c>
      <c r="V9" s="1136" t="s">
        <v>1485</v>
      </c>
      <c r="W9" s="1137"/>
      <c r="X9" s="824"/>
      <c r="Y9" s="824"/>
      <c r="Z9" s="826"/>
      <c r="AA9" s="220"/>
      <c r="AB9" s="220"/>
      <c r="AC9" s="220"/>
      <c r="AD9" s="220"/>
      <c r="AE9" s="220"/>
      <c r="AF9" s="220"/>
    </row>
    <row r="10" spans="1:32" ht="118.5" customHeight="1" thickBot="1" x14ac:dyDescent="0.3">
      <c r="A10" s="1125"/>
      <c r="B10" s="1127"/>
      <c r="C10" s="1123"/>
      <c r="D10" s="827" t="s">
        <v>1486</v>
      </c>
      <c r="E10" s="828" t="s">
        <v>1487</v>
      </c>
      <c r="F10" s="828" t="s">
        <v>1488</v>
      </c>
      <c r="G10" s="828" t="s">
        <v>1489</v>
      </c>
      <c r="H10" s="1123"/>
      <c r="I10" s="827" t="s">
        <v>1486</v>
      </c>
      <c r="J10" s="828" t="s">
        <v>1487</v>
      </c>
      <c r="K10" s="828" t="s">
        <v>1488</v>
      </c>
      <c r="L10" s="828" t="s">
        <v>1489</v>
      </c>
      <c r="M10" s="1123"/>
      <c r="N10" s="827" t="s">
        <v>1486</v>
      </c>
      <c r="O10" s="828" t="s">
        <v>1487</v>
      </c>
      <c r="P10" s="828" t="s">
        <v>1488</v>
      </c>
      <c r="Q10" s="828" t="s">
        <v>1489</v>
      </c>
      <c r="R10" s="1135"/>
      <c r="S10" s="829" t="s">
        <v>1490</v>
      </c>
      <c r="T10" s="830" t="s">
        <v>1491</v>
      </c>
      <c r="U10" s="830" t="s">
        <v>1492</v>
      </c>
      <c r="V10" s="831" t="s">
        <v>1490</v>
      </c>
      <c r="W10" s="831" t="s">
        <v>1491</v>
      </c>
      <c r="X10" s="824"/>
      <c r="Y10" s="824"/>
      <c r="Z10" s="826"/>
      <c r="AA10" s="220"/>
      <c r="AB10" s="220"/>
      <c r="AC10" s="220"/>
      <c r="AD10" s="220"/>
      <c r="AE10" s="220"/>
      <c r="AF10" s="220"/>
    </row>
    <row r="11" spans="1:32" x14ac:dyDescent="0.25">
      <c r="A11" s="832" t="s">
        <v>337</v>
      </c>
      <c r="B11" s="833" t="s">
        <v>1493</v>
      </c>
      <c r="C11" s="834">
        <f>SUM(C12,C13,C20,C30,C40,C49)</f>
        <v>681</v>
      </c>
      <c r="D11" s="835" t="s">
        <v>645</v>
      </c>
      <c r="E11" s="836">
        <f>SUM(E12,E13,E20,E30,E40,E49)</f>
        <v>537</v>
      </c>
      <c r="F11" s="837" t="s">
        <v>645</v>
      </c>
      <c r="G11" s="836">
        <f>SUM(G12,G13,G20,G30,G40,G49)</f>
        <v>537</v>
      </c>
      <c r="H11" s="834">
        <f>SUM(H12,H13,H20,H30,H40,H49)</f>
        <v>681</v>
      </c>
      <c r="I11" s="835" t="s">
        <v>645</v>
      </c>
      <c r="J11" s="836">
        <f>SUM(J12,J13,J20,J30,J40,J49)</f>
        <v>690.7</v>
      </c>
      <c r="K11" s="837" t="s">
        <v>645</v>
      </c>
      <c r="L11" s="836">
        <f>SUM(L12,L13,L20,L30,L40,L49)</f>
        <v>690.7</v>
      </c>
      <c r="M11" s="834">
        <f>SUM(M12,M13,M20,M30,M40,M49)</f>
        <v>1427.8</v>
      </c>
      <c r="N11" s="835" t="s">
        <v>645</v>
      </c>
      <c r="O11" s="836">
        <f>SUM(O12,O13,O20,O30,O40,O49)</f>
        <v>0</v>
      </c>
      <c r="P11" s="837" t="s">
        <v>645</v>
      </c>
      <c r="Q11" s="836">
        <f>SUM(Q12,Q13,Q20,Q30,Q40,Q49)</f>
        <v>0</v>
      </c>
      <c r="R11" s="834">
        <f>SUM(R12,R13,R20,R30,R40,R49)</f>
        <v>2789.8</v>
      </c>
      <c r="S11" s="835">
        <f>SUM(E11,J11,O11)</f>
        <v>1227.7</v>
      </c>
      <c r="T11" s="838" t="s">
        <v>645</v>
      </c>
      <c r="U11" s="838" t="s">
        <v>645</v>
      </c>
      <c r="V11" s="839">
        <f>IFERROR(S11/R11,"0")</f>
        <v>0.44006738834325038</v>
      </c>
      <c r="W11" s="840" t="s">
        <v>645</v>
      </c>
      <c r="X11" s="824"/>
      <c r="Y11" s="824"/>
      <c r="Z11" s="220"/>
      <c r="AA11" s="220"/>
      <c r="AB11" s="220"/>
      <c r="AC11" s="220"/>
      <c r="AD11" s="220"/>
      <c r="AE11" s="220"/>
      <c r="AF11" s="220"/>
    </row>
    <row r="12" spans="1:32" x14ac:dyDescent="0.25">
      <c r="A12" s="841" t="s">
        <v>275</v>
      </c>
      <c r="B12" s="842" t="s">
        <v>1494</v>
      </c>
      <c r="C12" s="843">
        <v>681</v>
      </c>
      <c r="D12" s="844" t="s">
        <v>645</v>
      </c>
      <c r="E12" s="845">
        <v>537</v>
      </c>
      <c r="F12" s="846" t="s">
        <v>645</v>
      </c>
      <c r="G12" s="845">
        <v>537</v>
      </c>
      <c r="H12" s="843">
        <v>681</v>
      </c>
      <c r="I12" s="844" t="s">
        <v>645</v>
      </c>
      <c r="J12" s="845">
        <v>690.7</v>
      </c>
      <c r="K12" s="846" t="s">
        <v>645</v>
      </c>
      <c r="L12" s="845">
        <v>690.7</v>
      </c>
      <c r="M12" s="843">
        <v>1362</v>
      </c>
      <c r="N12" s="844" t="s">
        <v>645</v>
      </c>
      <c r="O12" s="845">
        <v>0</v>
      </c>
      <c r="P12" s="846" t="s">
        <v>645</v>
      </c>
      <c r="Q12" s="845">
        <v>0</v>
      </c>
      <c r="R12" s="847">
        <f>SUM(C12,H12,M12)</f>
        <v>2724</v>
      </c>
      <c r="S12" s="848">
        <f>SUM(E12,J12,O12)</f>
        <v>1227.7</v>
      </c>
      <c r="T12" s="849" t="s">
        <v>645</v>
      </c>
      <c r="U12" s="849" t="s">
        <v>645</v>
      </c>
      <c r="V12" s="850">
        <f t="shared" ref="V12:V56" si="0">IFERROR(S12/R12,"0")</f>
        <v>0.45069750367107198</v>
      </c>
      <c r="W12" s="851" t="s">
        <v>645</v>
      </c>
      <c r="X12" s="467"/>
      <c r="Y12" s="467"/>
      <c r="Z12" s="688"/>
      <c r="AA12" s="688"/>
      <c r="AB12" s="688"/>
      <c r="AC12" s="688"/>
      <c r="AD12" s="688"/>
      <c r="AE12" s="688"/>
      <c r="AF12" s="688"/>
    </row>
    <row r="13" spans="1:32" x14ac:dyDescent="0.25">
      <c r="A13" s="852" t="s">
        <v>285</v>
      </c>
      <c r="B13" s="853" t="s">
        <v>1495</v>
      </c>
      <c r="C13" s="847">
        <f>SUM(C14:C19)</f>
        <v>0</v>
      </c>
      <c r="D13" s="844" t="s">
        <v>645</v>
      </c>
      <c r="E13" s="854">
        <f>SUM(E14:E19)</f>
        <v>0</v>
      </c>
      <c r="F13" s="846" t="s">
        <v>645</v>
      </c>
      <c r="G13" s="854">
        <f>SUM(G14:G19)</f>
        <v>0</v>
      </c>
      <c r="H13" s="847">
        <f>SUM(H14:H19)</f>
        <v>0</v>
      </c>
      <c r="I13" s="844" t="s">
        <v>645</v>
      </c>
      <c r="J13" s="854">
        <f>SUM(J14:J19)</f>
        <v>0</v>
      </c>
      <c r="K13" s="846" t="s">
        <v>645</v>
      </c>
      <c r="L13" s="854">
        <f>SUM(L14:L19)</f>
        <v>0</v>
      </c>
      <c r="M13" s="847">
        <f>SUM(M14:M19)</f>
        <v>0</v>
      </c>
      <c r="N13" s="844" t="s">
        <v>645</v>
      </c>
      <c r="O13" s="854">
        <f>SUM(O14:O19)</f>
        <v>0</v>
      </c>
      <c r="P13" s="846" t="s">
        <v>645</v>
      </c>
      <c r="Q13" s="854">
        <f>SUM(Q14:Q19)</f>
        <v>0</v>
      </c>
      <c r="R13" s="847">
        <f>SUM(R14:R19)</f>
        <v>0</v>
      </c>
      <c r="S13" s="848">
        <f>SUM(E13,J13,O13)</f>
        <v>0</v>
      </c>
      <c r="T13" s="849" t="s">
        <v>645</v>
      </c>
      <c r="U13" s="849" t="s">
        <v>645</v>
      </c>
      <c r="V13" s="850" t="str">
        <f t="shared" si="0"/>
        <v>0</v>
      </c>
      <c r="W13" s="851" t="s">
        <v>645</v>
      </c>
      <c r="X13" s="467"/>
      <c r="Y13" s="467"/>
      <c r="Z13" s="688"/>
      <c r="AA13" s="688"/>
      <c r="AB13" s="688"/>
      <c r="AC13" s="688"/>
      <c r="AD13" s="688"/>
      <c r="AE13" s="688"/>
      <c r="AF13" s="688"/>
    </row>
    <row r="14" spans="1:32" x14ac:dyDescent="0.25">
      <c r="A14" s="852" t="s">
        <v>658</v>
      </c>
      <c r="B14" s="855" t="s">
        <v>1496</v>
      </c>
      <c r="C14" s="843"/>
      <c r="D14" s="844" t="s">
        <v>645</v>
      </c>
      <c r="E14" s="845"/>
      <c r="F14" s="846" t="s">
        <v>645</v>
      </c>
      <c r="G14" s="845"/>
      <c r="H14" s="843"/>
      <c r="I14" s="844" t="s">
        <v>645</v>
      </c>
      <c r="J14" s="845"/>
      <c r="K14" s="846" t="s">
        <v>645</v>
      </c>
      <c r="L14" s="845"/>
      <c r="M14" s="843"/>
      <c r="N14" s="844" t="s">
        <v>645</v>
      </c>
      <c r="O14" s="845"/>
      <c r="P14" s="846" t="s">
        <v>645</v>
      </c>
      <c r="Q14" s="845"/>
      <c r="R14" s="856">
        <f>SUM(C14,H14,M14)</f>
        <v>0</v>
      </c>
      <c r="S14" s="857">
        <f>SUM(E14,J14,O14)</f>
        <v>0</v>
      </c>
      <c r="T14" s="849" t="s">
        <v>645</v>
      </c>
      <c r="U14" s="849" t="s">
        <v>645</v>
      </c>
      <c r="V14" s="858" t="str">
        <f t="shared" si="0"/>
        <v>0</v>
      </c>
      <c r="W14" s="851" t="s">
        <v>645</v>
      </c>
      <c r="X14" s="467"/>
      <c r="Y14" s="467"/>
      <c r="Z14" s="688"/>
      <c r="AA14" s="688"/>
      <c r="AB14" s="688"/>
      <c r="AC14" s="688"/>
      <c r="AD14" s="688"/>
      <c r="AE14" s="688"/>
      <c r="AF14" s="688"/>
    </row>
    <row r="15" spans="1:32" x14ac:dyDescent="0.25">
      <c r="A15" s="852" t="s">
        <v>660</v>
      </c>
      <c r="B15" s="855" t="s">
        <v>1496</v>
      </c>
      <c r="C15" s="843"/>
      <c r="D15" s="844" t="s">
        <v>645</v>
      </c>
      <c r="E15" s="845"/>
      <c r="F15" s="846" t="s">
        <v>645</v>
      </c>
      <c r="G15" s="845"/>
      <c r="H15" s="843"/>
      <c r="I15" s="844" t="s">
        <v>645</v>
      </c>
      <c r="J15" s="845"/>
      <c r="K15" s="846" t="s">
        <v>645</v>
      </c>
      <c r="L15" s="845"/>
      <c r="M15" s="843"/>
      <c r="N15" s="844" t="s">
        <v>645</v>
      </c>
      <c r="O15" s="845"/>
      <c r="P15" s="846" t="s">
        <v>645</v>
      </c>
      <c r="Q15" s="845"/>
      <c r="R15" s="856">
        <f t="shared" ref="R15:R19" si="1">SUM(C15,H15,M15)</f>
        <v>0</v>
      </c>
      <c r="S15" s="857">
        <f t="shared" ref="S15:S19" si="2">SUM(E15,J15,O15)</f>
        <v>0</v>
      </c>
      <c r="T15" s="849" t="s">
        <v>645</v>
      </c>
      <c r="U15" s="849" t="s">
        <v>645</v>
      </c>
      <c r="V15" s="858" t="str">
        <f t="shared" si="0"/>
        <v>0</v>
      </c>
      <c r="W15" s="851" t="s">
        <v>645</v>
      </c>
      <c r="X15" s="467"/>
      <c r="Y15" s="467"/>
      <c r="Z15" s="688"/>
      <c r="AA15" s="688"/>
      <c r="AB15" s="688"/>
      <c r="AC15" s="688"/>
      <c r="AD15" s="688"/>
      <c r="AE15" s="688"/>
      <c r="AF15" s="688"/>
    </row>
    <row r="16" spans="1:32" x14ac:dyDescent="0.25">
      <c r="A16" s="852" t="s">
        <v>1448</v>
      </c>
      <c r="B16" s="855" t="s">
        <v>1496</v>
      </c>
      <c r="C16" s="843"/>
      <c r="D16" s="844" t="s">
        <v>645</v>
      </c>
      <c r="E16" s="845"/>
      <c r="F16" s="846" t="s">
        <v>645</v>
      </c>
      <c r="G16" s="845"/>
      <c r="H16" s="843"/>
      <c r="I16" s="844" t="s">
        <v>645</v>
      </c>
      <c r="J16" s="845"/>
      <c r="K16" s="846" t="s">
        <v>645</v>
      </c>
      <c r="L16" s="845"/>
      <c r="M16" s="843"/>
      <c r="N16" s="844" t="s">
        <v>645</v>
      </c>
      <c r="O16" s="845"/>
      <c r="P16" s="846" t="s">
        <v>645</v>
      </c>
      <c r="Q16" s="845"/>
      <c r="R16" s="856">
        <f t="shared" si="1"/>
        <v>0</v>
      </c>
      <c r="S16" s="857">
        <f t="shared" si="2"/>
        <v>0</v>
      </c>
      <c r="T16" s="849" t="s">
        <v>645</v>
      </c>
      <c r="U16" s="849" t="s">
        <v>645</v>
      </c>
      <c r="V16" s="858" t="str">
        <f t="shared" si="0"/>
        <v>0</v>
      </c>
      <c r="W16" s="851" t="s">
        <v>645</v>
      </c>
      <c r="X16" s="467"/>
      <c r="Y16" s="467"/>
      <c r="Z16" s="688"/>
      <c r="AA16" s="688"/>
      <c r="AB16" s="688"/>
      <c r="AC16" s="688"/>
      <c r="AD16" s="688"/>
      <c r="AE16" s="688"/>
      <c r="AF16" s="688"/>
    </row>
    <row r="17" spans="1:32" x14ac:dyDescent="0.25">
      <c r="A17" s="852" t="s">
        <v>1450</v>
      </c>
      <c r="B17" s="859" t="s">
        <v>1496</v>
      </c>
      <c r="C17" s="860"/>
      <c r="D17" s="844" t="s">
        <v>645</v>
      </c>
      <c r="E17" s="861"/>
      <c r="F17" s="846" t="s">
        <v>645</v>
      </c>
      <c r="G17" s="861"/>
      <c r="H17" s="860"/>
      <c r="I17" s="844" t="s">
        <v>645</v>
      </c>
      <c r="J17" s="861"/>
      <c r="K17" s="846" t="s">
        <v>645</v>
      </c>
      <c r="L17" s="861"/>
      <c r="M17" s="860"/>
      <c r="N17" s="844" t="s">
        <v>645</v>
      </c>
      <c r="O17" s="861"/>
      <c r="P17" s="846" t="s">
        <v>645</v>
      </c>
      <c r="Q17" s="861"/>
      <c r="R17" s="856">
        <f t="shared" si="1"/>
        <v>0</v>
      </c>
      <c r="S17" s="857">
        <f t="shared" si="2"/>
        <v>0</v>
      </c>
      <c r="T17" s="849" t="s">
        <v>645</v>
      </c>
      <c r="U17" s="849" t="s">
        <v>645</v>
      </c>
      <c r="V17" s="858" t="str">
        <f t="shared" si="0"/>
        <v>0</v>
      </c>
      <c r="W17" s="851" t="s">
        <v>645</v>
      </c>
      <c r="X17" s="862"/>
      <c r="Y17" s="862"/>
      <c r="Z17" s="863"/>
      <c r="AA17" s="863"/>
      <c r="AB17" s="863"/>
      <c r="AC17" s="863"/>
      <c r="AD17" s="863"/>
      <c r="AE17" s="863"/>
      <c r="AF17" s="863"/>
    </row>
    <row r="18" spans="1:32" x14ac:dyDescent="0.25">
      <c r="A18" s="852" t="s">
        <v>1452</v>
      </c>
      <c r="B18" s="859" t="s">
        <v>1496</v>
      </c>
      <c r="C18" s="860"/>
      <c r="D18" s="844" t="s">
        <v>645</v>
      </c>
      <c r="E18" s="861"/>
      <c r="F18" s="846" t="s">
        <v>645</v>
      </c>
      <c r="G18" s="861"/>
      <c r="H18" s="860"/>
      <c r="I18" s="844" t="s">
        <v>645</v>
      </c>
      <c r="J18" s="861"/>
      <c r="K18" s="846" t="s">
        <v>645</v>
      </c>
      <c r="L18" s="861"/>
      <c r="M18" s="860"/>
      <c r="N18" s="844" t="s">
        <v>645</v>
      </c>
      <c r="O18" s="861"/>
      <c r="P18" s="846" t="s">
        <v>645</v>
      </c>
      <c r="Q18" s="861"/>
      <c r="R18" s="856">
        <f t="shared" si="1"/>
        <v>0</v>
      </c>
      <c r="S18" s="857">
        <f t="shared" si="2"/>
        <v>0</v>
      </c>
      <c r="T18" s="849" t="s">
        <v>645</v>
      </c>
      <c r="U18" s="849" t="s">
        <v>645</v>
      </c>
      <c r="V18" s="858" t="str">
        <f t="shared" si="0"/>
        <v>0</v>
      </c>
      <c r="W18" s="851" t="s">
        <v>645</v>
      </c>
      <c r="X18" s="862"/>
      <c r="Y18" s="862"/>
      <c r="Z18" s="863"/>
      <c r="AA18" s="863"/>
      <c r="AB18" s="863"/>
      <c r="AC18" s="863"/>
      <c r="AD18" s="863"/>
      <c r="AE18" s="863"/>
      <c r="AF18" s="863"/>
    </row>
    <row r="19" spans="1:32" x14ac:dyDescent="0.25">
      <c r="A19" s="852" t="s">
        <v>1459</v>
      </c>
      <c r="B19" s="859" t="s">
        <v>1496</v>
      </c>
      <c r="C19" s="860"/>
      <c r="D19" s="844" t="s">
        <v>645</v>
      </c>
      <c r="E19" s="861"/>
      <c r="F19" s="846" t="s">
        <v>645</v>
      </c>
      <c r="G19" s="861"/>
      <c r="H19" s="860"/>
      <c r="I19" s="844" t="s">
        <v>645</v>
      </c>
      <c r="J19" s="861"/>
      <c r="K19" s="846" t="s">
        <v>645</v>
      </c>
      <c r="L19" s="861"/>
      <c r="M19" s="860"/>
      <c r="N19" s="844" t="s">
        <v>645</v>
      </c>
      <c r="O19" s="861"/>
      <c r="P19" s="846" t="s">
        <v>645</v>
      </c>
      <c r="Q19" s="861"/>
      <c r="R19" s="856">
        <f t="shared" si="1"/>
        <v>0</v>
      </c>
      <c r="S19" s="857">
        <f t="shared" si="2"/>
        <v>0</v>
      </c>
      <c r="T19" s="849" t="s">
        <v>645</v>
      </c>
      <c r="U19" s="849" t="s">
        <v>645</v>
      </c>
      <c r="V19" s="858" t="str">
        <f t="shared" si="0"/>
        <v>0</v>
      </c>
      <c r="W19" s="851" t="s">
        <v>645</v>
      </c>
      <c r="X19" s="862"/>
      <c r="Y19" s="862"/>
      <c r="Z19" s="863"/>
      <c r="AA19" s="863"/>
      <c r="AB19" s="863"/>
      <c r="AC19" s="863"/>
      <c r="AD19" s="863"/>
      <c r="AE19" s="863"/>
      <c r="AF19" s="863"/>
    </row>
    <row r="20" spans="1:32" x14ac:dyDescent="0.25">
      <c r="A20" s="852" t="s">
        <v>287</v>
      </c>
      <c r="B20" s="853" t="s">
        <v>1497</v>
      </c>
      <c r="C20" s="847">
        <f>SUM(C21:C29)</f>
        <v>0</v>
      </c>
      <c r="D20" s="844" t="s">
        <v>645</v>
      </c>
      <c r="E20" s="854">
        <f>SUM(E21:E29)</f>
        <v>0</v>
      </c>
      <c r="F20" s="846" t="s">
        <v>645</v>
      </c>
      <c r="G20" s="854">
        <f>SUM(G21:G29)</f>
        <v>0</v>
      </c>
      <c r="H20" s="847">
        <f>SUM(H21:H29)</f>
        <v>0</v>
      </c>
      <c r="I20" s="844" t="s">
        <v>645</v>
      </c>
      <c r="J20" s="854">
        <f>SUM(J21:J29)</f>
        <v>0</v>
      </c>
      <c r="K20" s="846" t="s">
        <v>645</v>
      </c>
      <c r="L20" s="854">
        <f>SUM(L21:L29)</f>
        <v>0</v>
      </c>
      <c r="M20" s="847">
        <f>SUM(M21:M29)</f>
        <v>0</v>
      </c>
      <c r="N20" s="844" t="s">
        <v>645</v>
      </c>
      <c r="O20" s="854">
        <f>SUM(O21:O29)</f>
        <v>0</v>
      </c>
      <c r="P20" s="846" t="s">
        <v>645</v>
      </c>
      <c r="Q20" s="854">
        <f>SUM(Q21:Q29)</f>
        <v>0</v>
      </c>
      <c r="R20" s="847">
        <f>SUM(R21:R29)</f>
        <v>0</v>
      </c>
      <c r="S20" s="848">
        <f>SUM(E20,J20,O20)</f>
        <v>0</v>
      </c>
      <c r="T20" s="849" t="s">
        <v>645</v>
      </c>
      <c r="U20" s="849" t="s">
        <v>645</v>
      </c>
      <c r="V20" s="850" t="str">
        <f t="shared" si="0"/>
        <v>0</v>
      </c>
      <c r="W20" s="851" t="s">
        <v>645</v>
      </c>
      <c r="X20" s="467"/>
      <c r="Y20" s="467"/>
      <c r="Z20" s="688"/>
      <c r="AA20" s="688"/>
      <c r="AB20" s="688"/>
      <c r="AC20" s="688"/>
      <c r="AD20" s="688"/>
      <c r="AE20" s="688"/>
      <c r="AF20" s="688"/>
    </row>
    <row r="21" spans="1:32" x14ac:dyDescent="0.25">
      <c r="A21" s="852" t="s">
        <v>726</v>
      </c>
      <c r="B21" s="855" t="s">
        <v>1496</v>
      </c>
      <c r="C21" s="843"/>
      <c r="D21" s="844" t="s">
        <v>645</v>
      </c>
      <c r="E21" s="845"/>
      <c r="F21" s="846" t="s">
        <v>645</v>
      </c>
      <c r="G21" s="845"/>
      <c r="H21" s="843"/>
      <c r="I21" s="844" t="s">
        <v>645</v>
      </c>
      <c r="J21" s="845"/>
      <c r="K21" s="846" t="s">
        <v>645</v>
      </c>
      <c r="L21" s="845"/>
      <c r="M21" s="843"/>
      <c r="N21" s="844" t="s">
        <v>645</v>
      </c>
      <c r="O21" s="845"/>
      <c r="P21" s="846" t="s">
        <v>645</v>
      </c>
      <c r="Q21" s="845"/>
      <c r="R21" s="856">
        <f>SUM(C21,H21,M21)</f>
        <v>0</v>
      </c>
      <c r="S21" s="857">
        <f>SUM(E21,J21,O21)</f>
        <v>0</v>
      </c>
      <c r="T21" s="849" t="s">
        <v>645</v>
      </c>
      <c r="U21" s="849" t="s">
        <v>645</v>
      </c>
      <c r="V21" s="858" t="str">
        <f t="shared" si="0"/>
        <v>0</v>
      </c>
      <c r="W21" s="851" t="s">
        <v>645</v>
      </c>
      <c r="X21" s="467"/>
      <c r="Y21" s="467"/>
      <c r="Z21" s="688"/>
      <c r="AA21" s="688"/>
      <c r="AB21" s="688"/>
      <c r="AC21" s="688"/>
      <c r="AD21" s="688"/>
      <c r="AE21" s="688"/>
      <c r="AF21" s="688"/>
    </row>
    <row r="22" spans="1:32" x14ac:dyDescent="0.25">
      <c r="A22" s="852" t="s">
        <v>728</v>
      </c>
      <c r="B22" s="855" t="s">
        <v>1496</v>
      </c>
      <c r="C22" s="843"/>
      <c r="D22" s="844" t="s">
        <v>645</v>
      </c>
      <c r="E22" s="845"/>
      <c r="F22" s="846" t="s">
        <v>645</v>
      </c>
      <c r="G22" s="845"/>
      <c r="H22" s="843"/>
      <c r="I22" s="844" t="s">
        <v>645</v>
      </c>
      <c r="J22" s="845"/>
      <c r="K22" s="846" t="s">
        <v>645</v>
      </c>
      <c r="L22" s="845"/>
      <c r="M22" s="843"/>
      <c r="N22" s="844" t="s">
        <v>645</v>
      </c>
      <c r="O22" s="845"/>
      <c r="P22" s="846" t="s">
        <v>645</v>
      </c>
      <c r="Q22" s="845"/>
      <c r="R22" s="856">
        <f t="shared" ref="R22:R29" si="3">SUM(C22,H22,M22)</f>
        <v>0</v>
      </c>
      <c r="S22" s="857">
        <f t="shared" ref="S22:S29" si="4">SUM(E22,J22,O22)</f>
        <v>0</v>
      </c>
      <c r="T22" s="849" t="s">
        <v>645</v>
      </c>
      <c r="U22" s="849" t="s">
        <v>645</v>
      </c>
      <c r="V22" s="858" t="str">
        <f t="shared" si="0"/>
        <v>0</v>
      </c>
      <c r="W22" s="851" t="s">
        <v>645</v>
      </c>
      <c r="X22" s="467"/>
      <c r="Y22" s="467"/>
      <c r="Z22" s="688"/>
      <c r="AA22" s="688"/>
      <c r="AB22" s="688"/>
      <c r="AC22" s="688"/>
      <c r="AD22" s="688"/>
      <c r="AE22" s="688"/>
      <c r="AF22" s="688"/>
    </row>
    <row r="23" spans="1:32" x14ac:dyDescent="0.25">
      <c r="A23" s="852" t="s">
        <v>730</v>
      </c>
      <c r="B23" s="855" t="s">
        <v>1496</v>
      </c>
      <c r="C23" s="843"/>
      <c r="D23" s="844" t="s">
        <v>645</v>
      </c>
      <c r="E23" s="845"/>
      <c r="F23" s="846" t="s">
        <v>645</v>
      </c>
      <c r="G23" s="845"/>
      <c r="H23" s="843"/>
      <c r="I23" s="844" t="s">
        <v>645</v>
      </c>
      <c r="J23" s="845"/>
      <c r="K23" s="846" t="s">
        <v>645</v>
      </c>
      <c r="L23" s="845"/>
      <c r="M23" s="843"/>
      <c r="N23" s="844" t="s">
        <v>645</v>
      </c>
      <c r="O23" s="845"/>
      <c r="P23" s="846" t="s">
        <v>645</v>
      </c>
      <c r="Q23" s="845"/>
      <c r="R23" s="856">
        <f t="shared" si="3"/>
        <v>0</v>
      </c>
      <c r="S23" s="857">
        <f t="shared" si="4"/>
        <v>0</v>
      </c>
      <c r="T23" s="849" t="s">
        <v>645</v>
      </c>
      <c r="U23" s="849" t="s">
        <v>645</v>
      </c>
      <c r="V23" s="858" t="str">
        <f t="shared" si="0"/>
        <v>0</v>
      </c>
      <c r="W23" s="851" t="s">
        <v>645</v>
      </c>
      <c r="X23" s="467"/>
      <c r="Y23" s="467"/>
      <c r="Z23" s="688"/>
      <c r="AA23" s="688"/>
      <c r="AB23" s="688"/>
      <c r="AC23" s="688"/>
      <c r="AD23" s="688"/>
      <c r="AE23" s="688"/>
      <c r="AF23" s="688"/>
    </row>
    <row r="24" spans="1:32" x14ac:dyDescent="0.25">
      <c r="A24" s="852" t="s">
        <v>800</v>
      </c>
      <c r="B24" s="855" t="s">
        <v>1496</v>
      </c>
      <c r="C24" s="843"/>
      <c r="D24" s="844" t="s">
        <v>645</v>
      </c>
      <c r="E24" s="845"/>
      <c r="F24" s="846" t="s">
        <v>645</v>
      </c>
      <c r="G24" s="845"/>
      <c r="H24" s="843"/>
      <c r="I24" s="844" t="s">
        <v>645</v>
      </c>
      <c r="J24" s="845"/>
      <c r="K24" s="846" t="s">
        <v>645</v>
      </c>
      <c r="L24" s="845"/>
      <c r="M24" s="843"/>
      <c r="N24" s="844" t="s">
        <v>645</v>
      </c>
      <c r="O24" s="845"/>
      <c r="P24" s="846" t="s">
        <v>645</v>
      </c>
      <c r="Q24" s="845"/>
      <c r="R24" s="856">
        <f t="shared" si="3"/>
        <v>0</v>
      </c>
      <c r="S24" s="857">
        <f t="shared" si="4"/>
        <v>0</v>
      </c>
      <c r="T24" s="849" t="s">
        <v>645</v>
      </c>
      <c r="U24" s="849" t="s">
        <v>645</v>
      </c>
      <c r="V24" s="858" t="str">
        <f t="shared" si="0"/>
        <v>0</v>
      </c>
      <c r="W24" s="851" t="s">
        <v>645</v>
      </c>
      <c r="X24" s="467"/>
      <c r="Y24" s="467"/>
      <c r="Z24" s="688"/>
      <c r="AA24" s="688"/>
      <c r="AB24" s="688"/>
      <c r="AC24" s="688"/>
      <c r="AD24" s="688"/>
      <c r="AE24" s="688"/>
      <c r="AF24" s="688"/>
    </row>
    <row r="25" spans="1:32" x14ac:dyDescent="0.25">
      <c r="A25" s="852" t="s">
        <v>802</v>
      </c>
      <c r="B25" s="855" t="s">
        <v>1496</v>
      </c>
      <c r="C25" s="843"/>
      <c r="D25" s="844" t="s">
        <v>645</v>
      </c>
      <c r="E25" s="845"/>
      <c r="F25" s="846" t="s">
        <v>645</v>
      </c>
      <c r="G25" s="845"/>
      <c r="H25" s="843"/>
      <c r="I25" s="844" t="s">
        <v>645</v>
      </c>
      <c r="J25" s="845"/>
      <c r="K25" s="846" t="s">
        <v>645</v>
      </c>
      <c r="L25" s="845"/>
      <c r="M25" s="843"/>
      <c r="N25" s="844" t="s">
        <v>645</v>
      </c>
      <c r="O25" s="845"/>
      <c r="P25" s="846" t="s">
        <v>645</v>
      </c>
      <c r="Q25" s="845"/>
      <c r="R25" s="856">
        <f t="shared" si="3"/>
        <v>0</v>
      </c>
      <c r="S25" s="857">
        <f t="shared" si="4"/>
        <v>0</v>
      </c>
      <c r="T25" s="849" t="s">
        <v>645</v>
      </c>
      <c r="U25" s="849" t="s">
        <v>645</v>
      </c>
      <c r="V25" s="858" t="str">
        <f t="shared" si="0"/>
        <v>0</v>
      </c>
      <c r="W25" s="851" t="s">
        <v>645</v>
      </c>
      <c r="X25" s="467"/>
      <c r="Y25" s="467"/>
      <c r="Z25" s="688"/>
      <c r="AA25" s="688"/>
      <c r="AB25" s="688"/>
      <c r="AC25" s="688"/>
      <c r="AD25" s="688"/>
      <c r="AE25" s="688"/>
      <c r="AF25" s="688"/>
    </row>
    <row r="26" spans="1:32" x14ac:dyDescent="0.25">
      <c r="A26" s="852" t="s">
        <v>862</v>
      </c>
      <c r="B26" s="855" t="s">
        <v>1496</v>
      </c>
      <c r="C26" s="843"/>
      <c r="D26" s="844" t="s">
        <v>645</v>
      </c>
      <c r="E26" s="845"/>
      <c r="F26" s="846" t="s">
        <v>645</v>
      </c>
      <c r="G26" s="845"/>
      <c r="H26" s="843"/>
      <c r="I26" s="844" t="s">
        <v>645</v>
      </c>
      <c r="J26" s="845"/>
      <c r="K26" s="846" t="s">
        <v>645</v>
      </c>
      <c r="L26" s="845"/>
      <c r="M26" s="843"/>
      <c r="N26" s="844" t="s">
        <v>645</v>
      </c>
      <c r="O26" s="845"/>
      <c r="P26" s="846" t="s">
        <v>645</v>
      </c>
      <c r="Q26" s="845"/>
      <c r="R26" s="856">
        <f t="shared" si="3"/>
        <v>0</v>
      </c>
      <c r="S26" s="857">
        <f t="shared" si="4"/>
        <v>0</v>
      </c>
      <c r="T26" s="849" t="s">
        <v>645</v>
      </c>
      <c r="U26" s="849" t="s">
        <v>645</v>
      </c>
      <c r="V26" s="858" t="str">
        <f t="shared" si="0"/>
        <v>0</v>
      </c>
      <c r="W26" s="851" t="s">
        <v>645</v>
      </c>
      <c r="X26" s="467"/>
      <c r="Y26" s="467"/>
      <c r="Z26" s="688"/>
      <c r="AA26" s="688"/>
      <c r="AB26" s="688"/>
      <c r="AC26" s="688"/>
      <c r="AD26" s="688"/>
      <c r="AE26" s="688"/>
      <c r="AF26" s="688"/>
    </row>
    <row r="27" spans="1:32" x14ac:dyDescent="0.25">
      <c r="A27" s="852" t="s">
        <v>864</v>
      </c>
      <c r="B27" s="859" t="s">
        <v>1496</v>
      </c>
      <c r="C27" s="864"/>
      <c r="D27" s="844" t="s">
        <v>645</v>
      </c>
      <c r="E27" s="865"/>
      <c r="F27" s="846" t="s">
        <v>645</v>
      </c>
      <c r="G27" s="865"/>
      <c r="H27" s="864"/>
      <c r="I27" s="844" t="s">
        <v>645</v>
      </c>
      <c r="J27" s="865"/>
      <c r="K27" s="846" t="s">
        <v>645</v>
      </c>
      <c r="L27" s="865"/>
      <c r="M27" s="864"/>
      <c r="N27" s="844" t="s">
        <v>645</v>
      </c>
      <c r="O27" s="865"/>
      <c r="P27" s="846" t="s">
        <v>645</v>
      </c>
      <c r="Q27" s="865"/>
      <c r="R27" s="856">
        <f t="shared" si="3"/>
        <v>0</v>
      </c>
      <c r="S27" s="857">
        <f t="shared" si="4"/>
        <v>0</v>
      </c>
      <c r="T27" s="849" t="s">
        <v>645</v>
      </c>
      <c r="U27" s="849" t="s">
        <v>645</v>
      </c>
      <c r="V27" s="858" t="str">
        <f t="shared" si="0"/>
        <v>0</v>
      </c>
      <c r="W27" s="851" t="s">
        <v>645</v>
      </c>
      <c r="X27" s="862"/>
      <c r="Y27" s="862"/>
      <c r="Z27" s="863"/>
      <c r="AA27" s="863"/>
      <c r="AB27" s="863"/>
      <c r="AC27" s="863"/>
      <c r="AD27" s="863"/>
      <c r="AE27" s="863"/>
      <c r="AF27" s="863"/>
    </row>
    <row r="28" spans="1:32" x14ac:dyDescent="0.25">
      <c r="A28" s="852" t="s">
        <v>866</v>
      </c>
      <c r="B28" s="859" t="s">
        <v>1496</v>
      </c>
      <c r="C28" s="864"/>
      <c r="D28" s="844" t="s">
        <v>645</v>
      </c>
      <c r="E28" s="865"/>
      <c r="F28" s="846" t="s">
        <v>645</v>
      </c>
      <c r="G28" s="865"/>
      <c r="H28" s="864"/>
      <c r="I28" s="844" t="s">
        <v>645</v>
      </c>
      <c r="J28" s="865"/>
      <c r="K28" s="846" t="s">
        <v>645</v>
      </c>
      <c r="L28" s="865"/>
      <c r="M28" s="864"/>
      <c r="N28" s="844" t="s">
        <v>645</v>
      </c>
      <c r="O28" s="865"/>
      <c r="P28" s="846" t="s">
        <v>645</v>
      </c>
      <c r="Q28" s="865"/>
      <c r="R28" s="856">
        <f t="shared" si="3"/>
        <v>0</v>
      </c>
      <c r="S28" s="857">
        <f t="shared" si="4"/>
        <v>0</v>
      </c>
      <c r="T28" s="849" t="s">
        <v>645</v>
      </c>
      <c r="U28" s="849" t="s">
        <v>645</v>
      </c>
      <c r="V28" s="858" t="str">
        <f t="shared" si="0"/>
        <v>0</v>
      </c>
      <c r="W28" s="851" t="s">
        <v>645</v>
      </c>
      <c r="X28" s="862"/>
      <c r="Y28" s="862"/>
      <c r="Z28" s="863"/>
      <c r="AA28" s="863"/>
      <c r="AB28" s="863"/>
      <c r="AC28" s="863"/>
      <c r="AD28" s="863"/>
      <c r="AE28" s="863"/>
      <c r="AF28" s="863"/>
    </row>
    <row r="29" spans="1:32" x14ac:dyDescent="0.25">
      <c r="A29" s="852" t="s">
        <v>868</v>
      </c>
      <c r="B29" s="859" t="s">
        <v>1496</v>
      </c>
      <c r="C29" s="860"/>
      <c r="D29" s="844" t="s">
        <v>645</v>
      </c>
      <c r="E29" s="861"/>
      <c r="F29" s="846" t="s">
        <v>645</v>
      </c>
      <c r="G29" s="861"/>
      <c r="H29" s="860"/>
      <c r="I29" s="844" t="s">
        <v>645</v>
      </c>
      <c r="J29" s="861"/>
      <c r="K29" s="846" t="s">
        <v>645</v>
      </c>
      <c r="L29" s="861"/>
      <c r="M29" s="860"/>
      <c r="N29" s="844" t="s">
        <v>645</v>
      </c>
      <c r="O29" s="861"/>
      <c r="P29" s="846" t="s">
        <v>645</v>
      </c>
      <c r="Q29" s="861"/>
      <c r="R29" s="856">
        <f t="shared" si="3"/>
        <v>0</v>
      </c>
      <c r="S29" s="857">
        <f t="shared" si="4"/>
        <v>0</v>
      </c>
      <c r="T29" s="849" t="s">
        <v>645</v>
      </c>
      <c r="U29" s="849" t="s">
        <v>645</v>
      </c>
      <c r="V29" s="858" t="str">
        <f t="shared" si="0"/>
        <v>0</v>
      </c>
      <c r="W29" s="851" t="s">
        <v>645</v>
      </c>
      <c r="X29" s="862"/>
      <c r="Y29" s="862"/>
      <c r="Z29" s="863"/>
      <c r="AA29" s="863"/>
      <c r="AB29" s="863"/>
      <c r="AC29" s="863"/>
      <c r="AD29" s="863"/>
      <c r="AE29" s="863"/>
      <c r="AF29" s="863"/>
    </row>
    <row r="30" spans="1:32" x14ac:dyDescent="0.25">
      <c r="A30" s="852" t="s">
        <v>17</v>
      </c>
      <c r="B30" s="842" t="s">
        <v>1498</v>
      </c>
      <c r="C30" s="847">
        <f>SUM(C31:C39)</f>
        <v>0</v>
      </c>
      <c r="D30" s="844" t="s">
        <v>645</v>
      </c>
      <c r="E30" s="854">
        <f>SUM(E31:E39)</f>
        <v>0</v>
      </c>
      <c r="F30" s="846" t="s">
        <v>645</v>
      </c>
      <c r="G30" s="854">
        <f>SUM(G31:G39)</f>
        <v>0</v>
      </c>
      <c r="H30" s="847">
        <f>SUM(H31:H39)</f>
        <v>0</v>
      </c>
      <c r="I30" s="844" t="s">
        <v>645</v>
      </c>
      <c r="J30" s="854">
        <f>SUM(J31:J39)</f>
        <v>0</v>
      </c>
      <c r="K30" s="846" t="s">
        <v>645</v>
      </c>
      <c r="L30" s="854">
        <f>SUM(L31:L39)</f>
        <v>0</v>
      </c>
      <c r="M30" s="847">
        <f>SUM(M31:M39)</f>
        <v>0</v>
      </c>
      <c r="N30" s="844" t="s">
        <v>645</v>
      </c>
      <c r="O30" s="854">
        <f>SUM(O31:O39)</f>
        <v>0</v>
      </c>
      <c r="P30" s="846" t="s">
        <v>645</v>
      </c>
      <c r="Q30" s="854">
        <f>SUM(Q31:Q39)</f>
        <v>0</v>
      </c>
      <c r="R30" s="847">
        <f>SUM(R31:R39)</f>
        <v>0</v>
      </c>
      <c r="S30" s="848">
        <f>SUM(E30,J30,O30)</f>
        <v>0</v>
      </c>
      <c r="T30" s="849" t="s">
        <v>645</v>
      </c>
      <c r="U30" s="849" t="s">
        <v>645</v>
      </c>
      <c r="V30" s="850" t="str">
        <f t="shared" si="0"/>
        <v>0</v>
      </c>
      <c r="W30" s="851" t="s">
        <v>645</v>
      </c>
      <c r="X30" s="467"/>
      <c r="Y30" s="467"/>
      <c r="Z30" s="688"/>
      <c r="AA30" s="688"/>
      <c r="AB30" s="688"/>
      <c r="AC30" s="688"/>
      <c r="AD30" s="688"/>
      <c r="AE30" s="688"/>
      <c r="AF30" s="688"/>
    </row>
    <row r="31" spans="1:32" x14ac:dyDescent="0.25">
      <c r="A31" s="852" t="s">
        <v>365</v>
      </c>
      <c r="B31" s="855" t="s">
        <v>1496</v>
      </c>
      <c r="C31" s="843"/>
      <c r="D31" s="844" t="s">
        <v>645</v>
      </c>
      <c r="E31" s="845"/>
      <c r="F31" s="846" t="s">
        <v>645</v>
      </c>
      <c r="G31" s="845"/>
      <c r="H31" s="843"/>
      <c r="I31" s="844" t="s">
        <v>645</v>
      </c>
      <c r="J31" s="845"/>
      <c r="K31" s="846" t="s">
        <v>645</v>
      </c>
      <c r="L31" s="845"/>
      <c r="M31" s="843"/>
      <c r="N31" s="844" t="s">
        <v>645</v>
      </c>
      <c r="O31" s="845"/>
      <c r="P31" s="846" t="s">
        <v>645</v>
      </c>
      <c r="Q31" s="845"/>
      <c r="R31" s="856">
        <f>SUM(C31,H31,M31)</f>
        <v>0</v>
      </c>
      <c r="S31" s="857">
        <f>SUM(E31,J31,O31)</f>
        <v>0</v>
      </c>
      <c r="T31" s="849" t="s">
        <v>645</v>
      </c>
      <c r="U31" s="849" t="s">
        <v>645</v>
      </c>
      <c r="V31" s="858" t="str">
        <f t="shared" si="0"/>
        <v>0</v>
      </c>
      <c r="W31" s="851" t="s">
        <v>645</v>
      </c>
      <c r="X31" s="467"/>
      <c r="Y31" s="467"/>
      <c r="Z31" s="688"/>
      <c r="AA31" s="688"/>
      <c r="AB31" s="688"/>
      <c r="AC31" s="688"/>
      <c r="AD31" s="688"/>
      <c r="AE31" s="688"/>
      <c r="AF31" s="688"/>
    </row>
    <row r="32" spans="1:32" x14ac:dyDescent="0.25">
      <c r="A32" s="852" t="s">
        <v>1499</v>
      </c>
      <c r="B32" s="855" t="s">
        <v>1496</v>
      </c>
      <c r="C32" s="843"/>
      <c r="D32" s="844" t="s">
        <v>645</v>
      </c>
      <c r="E32" s="845"/>
      <c r="F32" s="846" t="s">
        <v>645</v>
      </c>
      <c r="G32" s="845"/>
      <c r="H32" s="843"/>
      <c r="I32" s="844" t="s">
        <v>645</v>
      </c>
      <c r="J32" s="845"/>
      <c r="K32" s="846" t="s">
        <v>645</v>
      </c>
      <c r="L32" s="845"/>
      <c r="M32" s="843"/>
      <c r="N32" s="844" t="s">
        <v>645</v>
      </c>
      <c r="O32" s="845"/>
      <c r="P32" s="846" t="s">
        <v>645</v>
      </c>
      <c r="Q32" s="845"/>
      <c r="R32" s="856">
        <f t="shared" ref="R32:R39" si="5">SUM(C32,H32,M32)</f>
        <v>0</v>
      </c>
      <c r="S32" s="857">
        <f t="shared" ref="S32:S39" si="6">SUM(E32,J32,O32)</f>
        <v>0</v>
      </c>
      <c r="T32" s="849" t="s">
        <v>645</v>
      </c>
      <c r="U32" s="849" t="s">
        <v>645</v>
      </c>
      <c r="V32" s="858" t="str">
        <f t="shared" si="0"/>
        <v>0</v>
      </c>
      <c r="W32" s="851" t="s">
        <v>645</v>
      </c>
      <c r="X32" s="467"/>
      <c r="Y32" s="467"/>
      <c r="Z32" s="688"/>
      <c r="AA32" s="688"/>
      <c r="AB32" s="688"/>
      <c r="AC32" s="688"/>
      <c r="AD32" s="688"/>
      <c r="AE32" s="688"/>
      <c r="AF32" s="688"/>
    </row>
    <row r="33" spans="1:32" x14ac:dyDescent="0.25">
      <c r="A33" s="852" t="s">
        <v>1500</v>
      </c>
      <c r="B33" s="855" t="s">
        <v>1496</v>
      </c>
      <c r="C33" s="843"/>
      <c r="D33" s="844" t="s">
        <v>645</v>
      </c>
      <c r="E33" s="845"/>
      <c r="F33" s="846" t="s">
        <v>645</v>
      </c>
      <c r="G33" s="845"/>
      <c r="H33" s="843"/>
      <c r="I33" s="844" t="s">
        <v>645</v>
      </c>
      <c r="J33" s="845"/>
      <c r="K33" s="846" t="s">
        <v>645</v>
      </c>
      <c r="L33" s="845"/>
      <c r="M33" s="843"/>
      <c r="N33" s="844" t="s">
        <v>645</v>
      </c>
      <c r="O33" s="845"/>
      <c r="P33" s="846" t="s">
        <v>645</v>
      </c>
      <c r="Q33" s="845"/>
      <c r="R33" s="856">
        <f t="shared" si="5"/>
        <v>0</v>
      </c>
      <c r="S33" s="857">
        <f t="shared" si="6"/>
        <v>0</v>
      </c>
      <c r="T33" s="849" t="s">
        <v>645</v>
      </c>
      <c r="U33" s="849" t="s">
        <v>645</v>
      </c>
      <c r="V33" s="858" t="str">
        <f t="shared" si="0"/>
        <v>0</v>
      </c>
      <c r="W33" s="851" t="s">
        <v>645</v>
      </c>
      <c r="X33" s="467"/>
      <c r="Y33" s="467"/>
      <c r="Z33" s="688"/>
      <c r="AA33" s="688"/>
      <c r="AB33" s="688"/>
      <c r="AC33" s="688"/>
      <c r="AD33" s="688"/>
      <c r="AE33" s="688"/>
      <c r="AF33" s="688"/>
    </row>
    <row r="34" spans="1:32" x14ac:dyDescent="0.25">
      <c r="A34" s="852" t="s">
        <v>1501</v>
      </c>
      <c r="B34" s="855" t="s">
        <v>1496</v>
      </c>
      <c r="C34" s="843"/>
      <c r="D34" s="844" t="s">
        <v>645</v>
      </c>
      <c r="E34" s="845"/>
      <c r="F34" s="846" t="s">
        <v>645</v>
      </c>
      <c r="G34" s="845"/>
      <c r="H34" s="843"/>
      <c r="I34" s="844" t="s">
        <v>645</v>
      </c>
      <c r="J34" s="845"/>
      <c r="K34" s="846" t="s">
        <v>645</v>
      </c>
      <c r="L34" s="845"/>
      <c r="M34" s="843"/>
      <c r="N34" s="844" t="s">
        <v>645</v>
      </c>
      <c r="O34" s="845"/>
      <c r="P34" s="846" t="s">
        <v>645</v>
      </c>
      <c r="Q34" s="845"/>
      <c r="R34" s="856">
        <f t="shared" si="5"/>
        <v>0</v>
      </c>
      <c r="S34" s="857">
        <f t="shared" si="6"/>
        <v>0</v>
      </c>
      <c r="T34" s="849" t="s">
        <v>645</v>
      </c>
      <c r="U34" s="849" t="s">
        <v>645</v>
      </c>
      <c r="V34" s="858" t="str">
        <f t="shared" si="0"/>
        <v>0</v>
      </c>
      <c r="W34" s="851" t="s">
        <v>645</v>
      </c>
      <c r="X34" s="467"/>
      <c r="Y34" s="467"/>
      <c r="Z34" s="688"/>
      <c r="AA34" s="688"/>
      <c r="AB34" s="688"/>
      <c r="AC34" s="688"/>
      <c r="AD34" s="688"/>
      <c r="AE34" s="688"/>
      <c r="AF34" s="688"/>
    </row>
    <row r="35" spans="1:32" x14ac:dyDescent="0.25">
      <c r="A35" s="852" t="s">
        <v>1502</v>
      </c>
      <c r="B35" s="855" t="s">
        <v>1496</v>
      </c>
      <c r="C35" s="843"/>
      <c r="D35" s="844" t="s">
        <v>645</v>
      </c>
      <c r="E35" s="845"/>
      <c r="F35" s="846" t="s">
        <v>645</v>
      </c>
      <c r="G35" s="845"/>
      <c r="H35" s="843"/>
      <c r="I35" s="844" t="s">
        <v>645</v>
      </c>
      <c r="J35" s="845"/>
      <c r="K35" s="846" t="s">
        <v>645</v>
      </c>
      <c r="L35" s="845"/>
      <c r="M35" s="843"/>
      <c r="N35" s="844" t="s">
        <v>645</v>
      </c>
      <c r="O35" s="845"/>
      <c r="P35" s="846" t="s">
        <v>645</v>
      </c>
      <c r="Q35" s="845"/>
      <c r="R35" s="856">
        <f t="shared" si="5"/>
        <v>0</v>
      </c>
      <c r="S35" s="857">
        <f t="shared" si="6"/>
        <v>0</v>
      </c>
      <c r="T35" s="849" t="s">
        <v>645</v>
      </c>
      <c r="U35" s="849" t="s">
        <v>645</v>
      </c>
      <c r="V35" s="858" t="str">
        <f t="shared" si="0"/>
        <v>0</v>
      </c>
      <c r="W35" s="851" t="s">
        <v>645</v>
      </c>
      <c r="X35" s="467"/>
      <c r="Y35" s="467"/>
      <c r="Z35" s="688"/>
      <c r="AA35" s="688"/>
      <c r="AB35" s="688"/>
      <c r="AC35" s="688"/>
      <c r="AD35" s="688"/>
      <c r="AE35" s="688"/>
      <c r="AF35" s="688"/>
    </row>
    <row r="36" spans="1:32" x14ac:dyDescent="0.25">
      <c r="A36" s="852" t="s">
        <v>1503</v>
      </c>
      <c r="B36" s="855" t="s">
        <v>1496</v>
      </c>
      <c r="C36" s="843"/>
      <c r="D36" s="844" t="s">
        <v>645</v>
      </c>
      <c r="E36" s="845"/>
      <c r="F36" s="846" t="s">
        <v>645</v>
      </c>
      <c r="G36" s="845"/>
      <c r="H36" s="843"/>
      <c r="I36" s="844" t="s">
        <v>645</v>
      </c>
      <c r="J36" s="845"/>
      <c r="K36" s="846" t="s">
        <v>645</v>
      </c>
      <c r="L36" s="845"/>
      <c r="M36" s="843"/>
      <c r="N36" s="844" t="s">
        <v>645</v>
      </c>
      <c r="O36" s="845"/>
      <c r="P36" s="846" t="s">
        <v>645</v>
      </c>
      <c r="Q36" s="845"/>
      <c r="R36" s="856">
        <f t="shared" si="5"/>
        <v>0</v>
      </c>
      <c r="S36" s="857">
        <f t="shared" si="6"/>
        <v>0</v>
      </c>
      <c r="T36" s="849" t="s">
        <v>645</v>
      </c>
      <c r="U36" s="849" t="s">
        <v>645</v>
      </c>
      <c r="V36" s="858" t="str">
        <f t="shared" si="0"/>
        <v>0</v>
      </c>
      <c r="W36" s="851" t="s">
        <v>645</v>
      </c>
      <c r="X36" s="467"/>
      <c r="Y36" s="467"/>
      <c r="Z36" s="688"/>
      <c r="AA36" s="688"/>
      <c r="AB36" s="688"/>
      <c r="AC36" s="688"/>
      <c r="AD36" s="688"/>
      <c r="AE36" s="688"/>
      <c r="AF36" s="688"/>
    </row>
    <row r="37" spans="1:32" x14ac:dyDescent="0.25">
      <c r="A37" s="852" t="s">
        <v>1504</v>
      </c>
      <c r="B37" s="859" t="s">
        <v>1496</v>
      </c>
      <c r="C37" s="864"/>
      <c r="D37" s="844" t="s">
        <v>645</v>
      </c>
      <c r="E37" s="865"/>
      <c r="F37" s="846" t="s">
        <v>645</v>
      </c>
      <c r="G37" s="865"/>
      <c r="H37" s="864"/>
      <c r="I37" s="844" t="s">
        <v>645</v>
      </c>
      <c r="J37" s="865"/>
      <c r="K37" s="846" t="s">
        <v>645</v>
      </c>
      <c r="L37" s="865"/>
      <c r="M37" s="864"/>
      <c r="N37" s="844" t="s">
        <v>645</v>
      </c>
      <c r="O37" s="865"/>
      <c r="P37" s="846" t="s">
        <v>645</v>
      </c>
      <c r="Q37" s="865"/>
      <c r="R37" s="856">
        <f t="shared" si="5"/>
        <v>0</v>
      </c>
      <c r="S37" s="857">
        <f t="shared" si="6"/>
        <v>0</v>
      </c>
      <c r="T37" s="849" t="s">
        <v>645</v>
      </c>
      <c r="U37" s="849" t="s">
        <v>645</v>
      </c>
      <c r="V37" s="858" t="str">
        <f t="shared" si="0"/>
        <v>0</v>
      </c>
      <c r="W37" s="851" t="s">
        <v>645</v>
      </c>
      <c r="X37" s="862"/>
      <c r="Y37" s="862"/>
      <c r="Z37" s="863"/>
      <c r="AA37" s="863"/>
      <c r="AB37" s="863"/>
      <c r="AC37" s="863"/>
      <c r="AD37" s="863"/>
      <c r="AE37" s="863"/>
      <c r="AF37" s="863"/>
    </row>
    <row r="38" spans="1:32" x14ac:dyDescent="0.25">
      <c r="A38" s="852" t="s">
        <v>1505</v>
      </c>
      <c r="B38" s="859" t="s">
        <v>1496</v>
      </c>
      <c r="C38" s="864"/>
      <c r="D38" s="844" t="s">
        <v>645</v>
      </c>
      <c r="E38" s="865"/>
      <c r="F38" s="846" t="s">
        <v>645</v>
      </c>
      <c r="G38" s="865"/>
      <c r="H38" s="864"/>
      <c r="I38" s="844" t="s">
        <v>645</v>
      </c>
      <c r="J38" s="865"/>
      <c r="K38" s="846" t="s">
        <v>645</v>
      </c>
      <c r="L38" s="865"/>
      <c r="M38" s="864"/>
      <c r="N38" s="844" t="s">
        <v>645</v>
      </c>
      <c r="O38" s="865"/>
      <c r="P38" s="846" t="s">
        <v>645</v>
      </c>
      <c r="Q38" s="865"/>
      <c r="R38" s="856">
        <f t="shared" si="5"/>
        <v>0</v>
      </c>
      <c r="S38" s="857">
        <f t="shared" si="6"/>
        <v>0</v>
      </c>
      <c r="T38" s="849" t="s">
        <v>645</v>
      </c>
      <c r="U38" s="849" t="s">
        <v>645</v>
      </c>
      <c r="V38" s="858" t="str">
        <f t="shared" si="0"/>
        <v>0</v>
      </c>
      <c r="W38" s="851" t="s">
        <v>645</v>
      </c>
      <c r="X38" s="862"/>
      <c r="Y38" s="862"/>
      <c r="Z38" s="863"/>
      <c r="AA38" s="863"/>
      <c r="AB38" s="863"/>
      <c r="AC38" s="863"/>
      <c r="AD38" s="863"/>
      <c r="AE38" s="863"/>
      <c r="AF38" s="863"/>
    </row>
    <row r="39" spans="1:32" x14ac:dyDescent="0.25">
      <c r="A39" s="852" t="s">
        <v>1506</v>
      </c>
      <c r="B39" s="859" t="s">
        <v>1496</v>
      </c>
      <c r="C39" s="864"/>
      <c r="D39" s="844" t="s">
        <v>645</v>
      </c>
      <c r="E39" s="865"/>
      <c r="F39" s="846" t="s">
        <v>645</v>
      </c>
      <c r="G39" s="865"/>
      <c r="H39" s="864"/>
      <c r="I39" s="844" t="s">
        <v>645</v>
      </c>
      <c r="J39" s="865"/>
      <c r="K39" s="846" t="s">
        <v>645</v>
      </c>
      <c r="L39" s="865"/>
      <c r="M39" s="864"/>
      <c r="N39" s="844" t="s">
        <v>645</v>
      </c>
      <c r="O39" s="865"/>
      <c r="P39" s="846" t="s">
        <v>645</v>
      </c>
      <c r="Q39" s="865"/>
      <c r="R39" s="856">
        <f t="shared" si="5"/>
        <v>0</v>
      </c>
      <c r="S39" s="857">
        <f t="shared" si="6"/>
        <v>0</v>
      </c>
      <c r="T39" s="849" t="s">
        <v>645</v>
      </c>
      <c r="U39" s="849" t="s">
        <v>645</v>
      </c>
      <c r="V39" s="858" t="str">
        <f t="shared" si="0"/>
        <v>0</v>
      </c>
      <c r="W39" s="851" t="s">
        <v>645</v>
      </c>
      <c r="X39" s="866"/>
      <c r="Y39" s="866"/>
      <c r="Z39" s="867"/>
      <c r="AA39" s="867"/>
      <c r="AB39" s="867"/>
      <c r="AC39" s="867"/>
      <c r="AD39" s="867"/>
      <c r="AE39" s="867"/>
      <c r="AF39" s="867"/>
    </row>
    <row r="40" spans="1:32" x14ac:dyDescent="0.25">
      <c r="A40" s="852" t="s">
        <v>19</v>
      </c>
      <c r="B40" s="853" t="s">
        <v>1507</v>
      </c>
      <c r="C40" s="847">
        <f>SUM(C41:C48)</f>
        <v>0</v>
      </c>
      <c r="D40" s="844" t="s">
        <v>645</v>
      </c>
      <c r="E40" s="854">
        <f>SUM(E41:E48)</f>
        <v>0</v>
      </c>
      <c r="F40" s="846" t="s">
        <v>645</v>
      </c>
      <c r="G40" s="854">
        <f>SUM(G41:G48)</f>
        <v>0</v>
      </c>
      <c r="H40" s="847">
        <f>SUM(H41:H48)</f>
        <v>0</v>
      </c>
      <c r="I40" s="844" t="s">
        <v>645</v>
      </c>
      <c r="J40" s="854">
        <f>SUM(J41:J48)</f>
        <v>0</v>
      </c>
      <c r="K40" s="846" t="s">
        <v>645</v>
      </c>
      <c r="L40" s="854">
        <f>SUM(L41:L48)</f>
        <v>0</v>
      </c>
      <c r="M40" s="847">
        <f>SUM(M41:M48)</f>
        <v>65.8</v>
      </c>
      <c r="N40" s="844" t="s">
        <v>645</v>
      </c>
      <c r="O40" s="854">
        <f>SUM(O41:O48)</f>
        <v>0</v>
      </c>
      <c r="P40" s="846" t="s">
        <v>645</v>
      </c>
      <c r="Q40" s="854">
        <f>SUM(Q41:Q48)</f>
        <v>0</v>
      </c>
      <c r="R40" s="847">
        <f>SUM(R41:R48)</f>
        <v>65.8</v>
      </c>
      <c r="S40" s="848">
        <f>SUM(E40,J40,O40)</f>
        <v>0</v>
      </c>
      <c r="T40" s="849" t="s">
        <v>645</v>
      </c>
      <c r="U40" s="849" t="s">
        <v>645</v>
      </c>
      <c r="V40" s="850">
        <f t="shared" si="0"/>
        <v>0</v>
      </c>
      <c r="W40" s="851" t="s">
        <v>645</v>
      </c>
      <c r="X40" s="467"/>
      <c r="Y40" s="467"/>
      <c r="Z40" s="688"/>
      <c r="AA40" s="688"/>
      <c r="AB40" s="688"/>
      <c r="AC40" s="688"/>
      <c r="AD40" s="688"/>
      <c r="AE40" s="688"/>
      <c r="AF40" s="688"/>
    </row>
    <row r="41" spans="1:32" x14ac:dyDescent="0.25">
      <c r="A41" s="852" t="s">
        <v>312</v>
      </c>
      <c r="B41" s="855" t="s">
        <v>1508</v>
      </c>
      <c r="C41" s="843"/>
      <c r="D41" s="844" t="s">
        <v>645</v>
      </c>
      <c r="E41" s="845"/>
      <c r="F41" s="846" t="s">
        <v>645</v>
      </c>
      <c r="G41" s="845"/>
      <c r="H41" s="843"/>
      <c r="I41" s="844" t="s">
        <v>645</v>
      </c>
      <c r="J41" s="845"/>
      <c r="K41" s="846" t="s">
        <v>645</v>
      </c>
      <c r="L41" s="845"/>
      <c r="M41" s="843">
        <v>65.8</v>
      </c>
      <c r="N41" s="844" t="s">
        <v>645</v>
      </c>
      <c r="O41" s="845"/>
      <c r="P41" s="846" t="s">
        <v>645</v>
      </c>
      <c r="Q41" s="845"/>
      <c r="R41" s="856">
        <f>SUM(C41,H41,M41)</f>
        <v>65.8</v>
      </c>
      <c r="S41" s="857">
        <f>SUM(E41,J41,O41)</f>
        <v>0</v>
      </c>
      <c r="T41" s="849" t="s">
        <v>645</v>
      </c>
      <c r="U41" s="849" t="s">
        <v>645</v>
      </c>
      <c r="V41" s="858">
        <f t="shared" si="0"/>
        <v>0</v>
      </c>
      <c r="W41" s="851" t="s">
        <v>645</v>
      </c>
      <c r="X41" s="467"/>
      <c r="Y41" s="467"/>
      <c r="Z41" s="688"/>
      <c r="AA41" s="688"/>
      <c r="AB41" s="688"/>
      <c r="AC41" s="688"/>
      <c r="AD41" s="688"/>
      <c r="AE41" s="688"/>
      <c r="AF41" s="688"/>
    </row>
    <row r="42" spans="1:32" x14ac:dyDescent="0.25">
      <c r="A42" s="852" t="s">
        <v>314</v>
      </c>
      <c r="B42" s="855" t="s">
        <v>1496</v>
      </c>
      <c r="C42" s="843"/>
      <c r="D42" s="844" t="s">
        <v>645</v>
      </c>
      <c r="E42" s="845"/>
      <c r="F42" s="846" t="s">
        <v>645</v>
      </c>
      <c r="G42" s="845"/>
      <c r="H42" s="843"/>
      <c r="I42" s="844" t="s">
        <v>645</v>
      </c>
      <c r="J42" s="845"/>
      <c r="K42" s="846" t="s">
        <v>645</v>
      </c>
      <c r="L42" s="845"/>
      <c r="M42" s="843"/>
      <c r="N42" s="844" t="s">
        <v>645</v>
      </c>
      <c r="O42" s="845"/>
      <c r="P42" s="846" t="s">
        <v>645</v>
      </c>
      <c r="Q42" s="845"/>
      <c r="R42" s="856">
        <f t="shared" ref="R42:R48" si="7">SUM(C42,H42,M42)</f>
        <v>0</v>
      </c>
      <c r="S42" s="857">
        <f t="shared" ref="S42:S48" si="8">SUM(E42,J42,O42)</f>
        <v>0</v>
      </c>
      <c r="T42" s="849" t="s">
        <v>645</v>
      </c>
      <c r="U42" s="849" t="s">
        <v>645</v>
      </c>
      <c r="V42" s="858" t="str">
        <f t="shared" si="0"/>
        <v>0</v>
      </c>
      <c r="W42" s="851" t="s">
        <v>645</v>
      </c>
      <c r="X42" s="467"/>
      <c r="Y42" s="467"/>
      <c r="Z42" s="688"/>
      <c r="AA42" s="688"/>
      <c r="AB42" s="688"/>
      <c r="AC42" s="688"/>
      <c r="AD42" s="688"/>
      <c r="AE42" s="688"/>
      <c r="AF42" s="688"/>
    </row>
    <row r="43" spans="1:32" x14ac:dyDescent="0.25">
      <c r="A43" s="852" t="s">
        <v>1509</v>
      </c>
      <c r="B43" s="855" t="s">
        <v>1496</v>
      </c>
      <c r="C43" s="843"/>
      <c r="D43" s="844" t="s">
        <v>645</v>
      </c>
      <c r="E43" s="845"/>
      <c r="F43" s="846" t="s">
        <v>645</v>
      </c>
      <c r="G43" s="845"/>
      <c r="H43" s="843"/>
      <c r="I43" s="844" t="s">
        <v>645</v>
      </c>
      <c r="J43" s="845"/>
      <c r="K43" s="846" t="s">
        <v>645</v>
      </c>
      <c r="L43" s="845"/>
      <c r="M43" s="843"/>
      <c r="N43" s="844" t="s">
        <v>645</v>
      </c>
      <c r="O43" s="845"/>
      <c r="P43" s="846" t="s">
        <v>645</v>
      </c>
      <c r="Q43" s="845"/>
      <c r="R43" s="856">
        <f t="shared" si="7"/>
        <v>0</v>
      </c>
      <c r="S43" s="857">
        <f t="shared" si="8"/>
        <v>0</v>
      </c>
      <c r="T43" s="849" t="s">
        <v>645</v>
      </c>
      <c r="U43" s="849" t="s">
        <v>645</v>
      </c>
      <c r="V43" s="858" t="str">
        <f t="shared" si="0"/>
        <v>0</v>
      </c>
      <c r="W43" s="851" t="s">
        <v>645</v>
      </c>
      <c r="X43" s="467"/>
      <c r="Y43" s="467"/>
      <c r="Z43" s="688"/>
      <c r="AA43" s="688"/>
      <c r="AB43" s="688"/>
      <c r="AC43" s="688"/>
      <c r="AD43" s="688"/>
      <c r="AE43" s="688"/>
      <c r="AF43" s="688"/>
    </row>
    <row r="44" spans="1:32" x14ac:dyDescent="0.25">
      <c r="A44" s="852" t="s">
        <v>1510</v>
      </c>
      <c r="B44" s="855" t="s">
        <v>1496</v>
      </c>
      <c r="C44" s="843"/>
      <c r="D44" s="844" t="s">
        <v>645</v>
      </c>
      <c r="E44" s="845"/>
      <c r="F44" s="846" t="s">
        <v>645</v>
      </c>
      <c r="G44" s="845"/>
      <c r="H44" s="843"/>
      <c r="I44" s="844" t="s">
        <v>645</v>
      </c>
      <c r="J44" s="845"/>
      <c r="K44" s="846" t="s">
        <v>645</v>
      </c>
      <c r="L44" s="845"/>
      <c r="M44" s="843"/>
      <c r="N44" s="844" t="s">
        <v>645</v>
      </c>
      <c r="O44" s="845"/>
      <c r="P44" s="846" t="s">
        <v>645</v>
      </c>
      <c r="Q44" s="845"/>
      <c r="R44" s="856">
        <f t="shared" si="7"/>
        <v>0</v>
      </c>
      <c r="S44" s="857">
        <f t="shared" si="8"/>
        <v>0</v>
      </c>
      <c r="T44" s="849" t="s">
        <v>645</v>
      </c>
      <c r="U44" s="849" t="s">
        <v>645</v>
      </c>
      <c r="V44" s="858" t="str">
        <f t="shared" si="0"/>
        <v>0</v>
      </c>
      <c r="W44" s="851" t="s">
        <v>645</v>
      </c>
      <c r="X44" s="467"/>
      <c r="Y44" s="467"/>
      <c r="Z44" s="688"/>
      <c r="AA44" s="688"/>
      <c r="AB44" s="688"/>
      <c r="AC44" s="688"/>
      <c r="AD44" s="688"/>
      <c r="AE44" s="688"/>
      <c r="AF44" s="688"/>
    </row>
    <row r="45" spans="1:32" x14ac:dyDescent="0.25">
      <c r="A45" s="852" t="s">
        <v>1511</v>
      </c>
      <c r="B45" s="855" t="s">
        <v>1496</v>
      </c>
      <c r="C45" s="843"/>
      <c r="D45" s="844" t="s">
        <v>645</v>
      </c>
      <c r="E45" s="845"/>
      <c r="F45" s="846" t="s">
        <v>645</v>
      </c>
      <c r="G45" s="845"/>
      <c r="H45" s="843"/>
      <c r="I45" s="844" t="s">
        <v>645</v>
      </c>
      <c r="J45" s="845"/>
      <c r="K45" s="846" t="s">
        <v>645</v>
      </c>
      <c r="L45" s="845"/>
      <c r="M45" s="843"/>
      <c r="N45" s="844" t="s">
        <v>645</v>
      </c>
      <c r="O45" s="845"/>
      <c r="P45" s="846" t="s">
        <v>645</v>
      </c>
      <c r="Q45" s="845"/>
      <c r="R45" s="856">
        <f t="shared" si="7"/>
        <v>0</v>
      </c>
      <c r="S45" s="857">
        <f t="shared" si="8"/>
        <v>0</v>
      </c>
      <c r="T45" s="849" t="s">
        <v>645</v>
      </c>
      <c r="U45" s="849" t="s">
        <v>645</v>
      </c>
      <c r="V45" s="858" t="str">
        <f t="shared" si="0"/>
        <v>0</v>
      </c>
      <c r="W45" s="851" t="s">
        <v>645</v>
      </c>
      <c r="X45" s="467"/>
      <c r="Y45" s="467"/>
      <c r="Z45" s="688"/>
      <c r="AA45" s="688"/>
      <c r="AB45" s="688"/>
      <c r="AC45" s="688"/>
      <c r="AD45" s="688"/>
      <c r="AE45" s="688"/>
      <c r="AF45" s="688"/>
    </row>
    <row r="46" spans="1:32" x14ac:dyDescent="0.25">
      <c r="A46" s="852" t="s">
        <v>1512</v>
      </c>
      <c r="B46" s="855" t="s">
        <v>1496</v>
      </c>
      <c r="C46" s="843"/>
      <c r="D46" s="844" t="s">
        <v>645</v>
      </c>
      <c r="E46" s="845"/>
      <c r="F46" s="846" t="s">
        <v>645</v>
      </c>
      <c r="G46" s="845"/>
      <c r="H46" s="843"/>
      <c r="I46" s="844" t="s">
        <v>645</v>
      </c>
      <c r="J46" s="845"/>
      <c r="K46" s="846" t="s">
        <v>645</v>
      </c>
      <c r="L46" s="845"/>
      <c r="M46" s="843"/>
      <c r="N46" s="844" t="s">
        <v>645</v>
      </c>
      <c r="O46" s="845"/>
      <c r="P46" s="846" t="s">
        <v>645</v>
      </c>
      <c r="Q46" s="845"/>
      <c r="R46" s="856">
        <f t="shared" si="7"/>
        <v>0</v>
      </c>
      <c r="S46" s="857">
        <f t="shared" si="8"/>
        <v>0</v>
      </c>
      <c r="T46" s="849" t="s">
        <v>645</v>
      </c>
      <c r="U46" s="849" t="s">
        <v>645</v>
      </c>
      <c r="V46" s="858" t="str">
        <f t="shared" si="0"/>
        <v>0</v>
      </c>
      <c r="W46" s="851" t="s">
        <v>645</v>
      </c>
      <c r="X46" s="467"/>
      <c r="Y46" s="467"/>
      <c r="Z46" s="688"/>
      <c r="AA46" s="688"/>
      <c r="AB46" s="688"/>
      <c r="AC46" s="688"/>
      <c r="AD46" s="688"/>
      <c r="AE46" s="688"/>
      <c r="AF46" s="688"/>
    </row>
    <row r="47" spans="1:32" x14ac:dyDescent="0.25">
      <c r="A47" s="852" t="s">
        <v>1513</v>
      </c>
      <c r="B47" s="859" t="s">
        <v>1496</v>
      </c>
      <c r="C47" s="860"/>
      <c r="D47" s="844" t="s">
        <v>645</v>
      </c>
      <c r="E47" s="861"/>
      <c r="F47" s="846" t="s">
        <v>645</v>
      </c>
      <c r="G47" s="861"/>
      <c r="H47" s="860"/>
      <c r="I47" s="844" t="s">
        <v>645</v>
      </c>
      <c r="J47" s="861"/>
      <c r="K47" s="846" t="s">
        <v>645</v>
      </c>
      <c r="L47" s="861"/>
      <c r="M47" s="860"/>
      <c r="N47" s="844" t="s">
        <v>645</v>
      </c>
      <c r="O47" s="861"/>
      <c r="P47" s="846" t="s">
        <v>645</v>
      </c>
      <c r="Q47" s="861"/>
      <c r="R47" s="856">
        <f t="shared" si="7"/>
        <v>0</v>
      </c>
      <c r="S47" s="857">
        <f t="shared" si="8"/>
        <v>0</v>
      </c>
      <c r="T47" s="849" t="s">
        <v>645</v>
      </c>
      <c r="U47" s="849" t="s">
        <v>645</v>
      </c>
      <c r="V47" s="858" t="str">
        <f t="shared" si="0"/>
        <v>0</v>
      </c>
      <c r="W47" s="851" t="s">
        <v>645</v>
      </c>
      <c r="X47" s="862"/>
      <c r="Y47" s="862"/>
      <c r="Z47" s="863"/>
      <c r="AA47" s="863"/>
      <c r="AB47" s="863"/>
      <c r="AC47" s="863"/>
      <c r="AD47" s="863"/>
      <c r="AE47" s="863"/>
      <c r="AF47" s="863"/>
    </row>
    <row r="48" spans="1:32" x14ac:dyDescent="0.25">
      <c r="A48" s="852" t="s">
        <v>1514</v>
      </c>
      <c r="B48" s="859" t="s">
        <v>1496</v>
      </c>
      <c r="C48" s="860"/>
      <c r="D48" s="844" t="s">
        <v>645</v>
      </c>
      <c r="E48" s="861"/>
      <c r="F48" s="846" t="s">
        <v>645</v>
      </c>
      <c r="G48" s="861"/>
      <c r="H48" s="860"/>
      <c r="I48" s="844" t="s">
        <v>645</v>
      </c>
      <c r="J48" s="861"/>
      <c r="K48" s="846" t="s">
        <v>645</v>
      </c>
      <c r="L48" s="861"/>
      <c r="M48" s="860"/>
      <c r="N48" s="844" t="s">
        <v>645</v>
      </c>
      <c r="O48" s="861"/>
      <c r="P48" s="846" t="s">
        <v>645</v>
      </c>
      <c r="Q48" s="861"/>
      <c r="R48" s="856">
        <f t="shared" si="7"/>
        <v>0</v>
      </c>
      <c r="S48" s="857">
        <f t="shared" si="8"/>
        <v>0</v>
      </c>
      <c r="T48" s="849" t="s">
        <v>645</v>
      </c>
      <c r="U48" s="849" t="s">
        <v>645</v>
      </c>
      <c r="V48" s="858" t="str">
        <f t="shared" si="0"/>
        <v>0</v>
      </c>
      <c r="W48" s="851" t="s">
        <v>645</v>
      </c>
      <c r="X48" s="862"/>
      <c r="Y48" s="862"/>
      <c r="Z48" s="863"/>
      <c r="AA48" s="863"/>
      <c r="AB48" s="863"/>
      <c r="AC48" s="863"/>
      <c r="AD48" s="863"/>
      <c r="AE48" s="863"/>
      <c r="AF48" s="863"/>
    </row>
    <row r="49" spans="1:32" x14ac:dyDescent="0.25">
      <c r="A49" s="852" t="s">
        <v>734</v>
      </c>
      <c r="B49" s="842" t="s">
        <v>1515</v>
      </c>
      <c r="C49" s="868">
        <f>SUM(C50:C56)</f>
        <v>0</v>
      </c>
      <c r="D49" s="869" t="s">
        <v>645</v>
      </c>
      <c r="E49" s="870">
        <f>SUM(E50:E56)</f>
        <v>0</v>
      </c>
      <c r="F49" s="871" t="s">
        <v>645</v>
      </c>
      <c r="G49" s="870">
        <f>SUM(G50:G56)</f>
        <v>0</v>
      </c>
      <c r="H49" s="868">
        <f>SUM(H50:H56)</f>
        <v>0</v>
      </c>
      <c r="I49" s="869" t="s">
        <v>645</v>
      </c>
      <c r="J49" s="870">
        <f>SUM(J50:J56)</f>
        <v>0</v>
      </c>
      <c r="K49" s="871" t="s">
        <v>645</v>
      </c>
      <c r="L49" s="870">
        <f>SUM(L50:L56)</f>
        <v>0</v>
      </c>
      <c r="M49" s="868">
        <f>SUM(M50:M56)</f>
        <v>0</v>
      </c>
      <c r="N49" s="869" t="s">
        <v>645</v>
      </c>
      <c r="O49" s="870">
        <f>SUM(O50:O56)</f>
        <v>0</v>
      </c>
      <c r="P49" s="871" t="s">
        <v>645</v>
      </c>
      <c r="Q49" s="870">
        <f>SUM(Q50:Q56)</f>
        <v>0</v>
      </c>
      <c r="R49" s="868">
        <f>SUM(C49,H49,M49)</f>
        <v>0</v>
      </c>
      <c r="S49" s="848">
        <f>SUM(E49,J49,O49)</f>
        <v>0</v>
      </c>
      <c r="T49" s="872" t="s">
        <v>645</v>
      </c>
      <c r="U49" s="872" t="s">
        <v>645</v>
      </c>
      <c r="V49" s="850" t="str">
        <f t="shared" si="0"/>
        <v>0</v>
      </c>
      <c r="W49" s="873" t="s">
        <v>645</v>
      </c>
      <c r="X49" s="862"/>
      <c r="Y49" s="862"/>
      <c r="Z49" s="863"/>
      <c r="AA49" s="863"/>
      <c r="AB49" s="863"/>
      <c r="AC49" s="863"/>
      <c r="AD49" s="863"/>
      <c r="AE49" s="863"/>
      <c r="AF49" s="863"/>
    </row>
    <row r="50" spans="1:32" x14ac:dyDescent="0.25">
      <c r="A50" s="841" t="s">
        <v>736</v>
      </c>
      <c r="B50" s="874" t="s">
        <v>1516</v>
      </c>
      <c r="C50" s="843"/>
      <c r="D50" s="844" t="s">
        <v>645</v>
      </c>
      <c r="E50" s="494"/>
      <c r="F50" s="846" t="s">
        <v>645</v>
      </c>
      <c r="G50" s="845"/>
      <c r="H50" s="843"/>
      <c r="I50" s="844" t="s">
        <v>645</v>
      </c>
      <c r="J50" s="494"/>
      <c r="K50" s="846" t="s">
        <v>645</v>
      </c>
      <c r="L50" s="845"/>
      <c r="M50" s="843"/>
      <c r="N50" s="844" t="s">
        <v>645</v>
      </c>
      <c r="O50" s="494"/>
      <c r="P50" s="846" t="s">
        <v>645</v>
      </c>
      <c r="Q50" s="845"/>
      <c r="R50" s="875">
        <f>SUM(C50,H50,M50)</f>
        <v>0</v>
      </c>
      <c r="S50" s="857">
        <f>SUM(E50,J50,O50)</f>
        <v>0</v>
      </c>
      <c r="T50" s="846" t="s">
        <v>645</v>
      </c>
      <c r="U50" s="849" t="s">
        <v>645</v>
      </c>
      <c r="V50" s="858" t="str">
        <f t="shared" si="0"/>
        <v>0</v>
      </c>
      <c r="W50" s="851" t="s">
        <v>645</v>
      </c>
      <c r="X50" s="862"/>
      <c r="Y50" s="862"/>
      <c r="Z50" s="863"/>
      <c r="AA50" s="863"/>
      <c r="AB50" s="863"/>
      <c r="AC50" s="863"/>
      <c r="AD50" s="863"/>
      <c r="AE50" s="863"/>
      <c r="AF50" s="863"/>
    </row>
    <row r="51" spans="1:32" x14ac:dyDescent="0.25">
      <c r="A51" s="841" t="s">
        <v>737</v>
      </c>
      <c r="B51" s="874" t="s">
        <v>1517</v>
      </c>
      <c r="C51" s="843"/>
      <c r="D51" s="844" t="s">
        <v>645</v>
      </c>
      <c r="E51" s="494"/>
      <c r="F51" s="846" t="s">
        <v>645</v>
      </c>
      <c r="G51" s="845"/>
      <c r="H51" s="843"/>
      <c r="I51" s="844" t="s">
        <v>645</v>
      </c>
      <c r="J51" s="494"/>
      <c r="K51" s="846" t="s">
        <v>645</v>
      </c>
      <c r="L51" s="845"/>
      <c r="M51" s="843"/>
      <c r="N51" s="844" t="s">
        <v>645</v>
      </c>
      <c r="O51" s="494"/>
      <c r="P51" s="846" t="s">
        <v>645</v>
      </c>
      <c r="Q51" s="845"/>
      <c r="R51" s="875">
        <f t="shared" ref="R51:R56" si="9">SUM(C51,H51,M51)</f>
        <v>0</v>
      </c>
      <c r="S51" s="857">
        <f t="shared" ref="S51:S56" si="10">SUM(E51,J51,O51)</f>
        <v>0</v>
      </c>
      <c r="T51" s="846" t="s">
        <v>645</v>
      </c>
      <c r="U51" s="849" t="s">
        <v>645</v>
      </c>
      <c r="V51" s="858" t="str">
        <f t="shared" si="0"/>
        <v>0</v>
      </c>
      <c r="W51" s="851" t="s">
        <v>645</v>
      </c>
      <c r="X51" s="862"/>
      <c r="Y51" s="862"/>
      <c r="Z51" s="863"/>
      <c r="AA51" s="863"/>
      <c r="AB51" s="863"/>
      <c r="AC51" s="863"/>
      <c r="AD51" s="863"/>
      <c r="AE51" s="863"/>
      <c r="AF51" s="863"/>
    </row>
    <row r="52" spans="1:32" x14ac:dyDescent="0.25">
      <c r="A52" s="841" t="s">
        <v>739</v>
      </c>
      <c r="B52" s="874" t="s">
        <v>1518</v>
      </c>
      <c r="C52" s="843"/>
      <c r="D52" s="844" t="s">
        <v>645</v>
      </c>
      <c r="E52" s="494"/>
      <c r="F52" s="846" t="s">
        <v>645</v>
      </c>
      <c r="G52" s="845"/>
      <c r="H52" s="843"/>
      <c r="I52" s="844" t="s">
        <v>645</v>
      </c>
      <c r="J52" s="494"/>
      <c r="K52" s="846" t="s">
        <v>645</v>
      </c>
      <c r="L52" s="845"/>
      <c r="M52" s="843"/>
      <c r="N52" s="844" t="s">
        <v>645</v>
      </c>
      <c r="O52" s="494"/>
      <c r="P52" s="846" t="s">
        <v>645</v>
      </c>
      <c r="Q52" s="845"/>
      <c r="R52" s="875">
        <f t="shared" si="9"/>
        <v>0</v>
      </c>
      <c r="S52" s="857">
        <f t="shared" si="10"/>
        <v>0</v>
      </c>
      <c r="T52" s="846" t="s">
        <v>645</v>
      </c>
      <c r="U52" s="849" t="s">
        <v>645</v>
      </c>
      <c r="V52" s="858" t="str">
        <f t="shared" si="0"/>
        <v>0</v>
      </c>
      <c r="W52" s="851" t="s">
        <v>645</v>
      </c>
      <c r="X52" s="862"/>
      <c r="Y52" s="862"/>
      <c r="Z52" s="863"/>
      <c r="AA52" s="863"/>
      <c r="AB52" s="863"/>
      <c r="AC52" s="863"/>
      <c r="AD52" s="863"/>
      <c r="AE52" s="863"/>
      <c r="AF52" s="863"/>
    </row>
    <row r="53" spans="1:32" x14ac:dyDescent="0.25">
      <c r="A53" s="841" t="s">
        <v>1519</v>
      </c>
      <c r="B53" s="874" t="s">
        <v>1520</v>
      </c>
      <c r="C53" s="843"/>
      <c r="D53" s="844" t="s">
        <v>645</v>
      </c>
      <c r="E53" s="494"/>
      <c r="F53" s="846" t="s">
        <v>645</v>
      </c>
      <c r="G53" s="845"/>
      <c r="H53" s="843"/>
      <c r="I53" s="844" t="s">
        <v>645</v>
      </c>
      <c r="J53" s="494"/>
      <c r="K53" s="846" t="s">
        <v>645</v>
      </c>
      <c r="L53" s="845"/>
      <c r="M53" s="843"/>
      <c r="N53" s="844" t="s">
        <v>645</v>
      </c>
      <c r="O53" s="494"/>
      <c r="P53" s="846" t="s">
        <v>645</v>
      </c>
      <c r="Q53" s="845"/>
      <c r="R53" s="875">
        <f t="shared" si="9"/>
        <v>0</v>
      </c>
      <c r="S53" s="857">
        <f t="shared" si="10"/>
        <v>0</v>
      </c>
      <c r="T53" s="846" t="s">
        <v>645</v>
      </c>
      <c r="U53" s="849" t="s">
        <v>645</v>
      </c>
      <c r="V53" s="858" t="str">
        <f t="shared" si="0"/>
        <v>0</v>
      </c>
      <c r="W53" s="851" t="s">
        <v>645</v>
      </c>
      <c r="X53" s="862"/>
      <c r="Y53" s="862"/>
      <c r="Z53" s="863"/>
      <c r="AA53" s="863"/>
      <c r="AB53" s="863"/>
      <c r="AC53" s="863"/>
      <c r="AD53" s="863"/>
      <c r="AE53" s="863"/>
      <c r="AF53" s="863"/>
    </row>
    <row r="54" spans="1:32" x14ac:dyDescent="0.25">
      <c r="A54" s="841" t="s">
        <v>1521</v>
      </c>
      <c r="B54" s="876" t="s">
        <v>1496</v>
      </c>
      <c r="C54" s="843"/>
      <c r="D54" s="844" t="s">
        <v>645</v>
      </c>
      <c r="E54" s="494"/>
      <c r="F54" s="846" t="s">
        <v>645</v>
      </c>
      <c r="G54" s="845"/>
      <c r="H54" s="843"/>
      <c r="I54" s="844" t="s">
        <v>645</v>
      </c>
      <c r="J54" s="494"/>
      <c r="K54" s="846" t="s">
        <v>645</v>
      </c>
      <c r="L54" s="845"/>
      <c r="M54" s="843"/>
      <c r="N54" s="844" t="s">
        <v>645</v>
      </c>
      <c r="O54" s="494"/>
      <c r="P54" s="846" t="s">
        <v>645</v>
      </c>
      <c r="Q54" s="845"/>
      <c r="R54" s="875">
        <f t="shared" si="9"/>
        <v>0</v>
      </c>
      <c r="S54" s="857">
        <f t="shared" si="10"/>
        <v>0</v>
      </c>
      <c r="T54" s="846" t="s">
        <v>645</v>
      </c>
      <c r="U54" s="849" t="s">
        <v>645</v>
      </c>
      <c r="V54" s="858" t="str">
        <f t="shared" si="0"/>
        <v>0</v>
      </c>
      <c r="W54" s="851" t="s">
        <v>645</v>
      </c>
      <c r="X54" s="862"/>
      <c r="Y54" s="862"/>
      <c r="Z54" s="863"/>
      <c r="AA54" s="863"/>
      <c r="AB54" s="863"/>
      <c r="AC54" s="863"/>
      <c r="AD54" s="863"/>
      <c r="AE54" s="863"/>
      <c r="AF54" s="863"/>
    </row>
    <row r="55" spans="1:32" x14ac:dyDescent="0.25">
      <c r="A55" s="841" t="s">
        <v>1522</v>
      </c>
      <c r="B55" s="876" t="s">
        <v>1496</v>
      </c>
      <c r="C55" s="843"/>
      <c r="D55" s="844" t="s">
        <v>645</v>
      </c>
      <c r="E55" s="494"/>
      <c r="F55" s="846" t="s">
        <v>645</v>
      </c>
      <c r="G55" s="845"/>
      <c r="H55" s="843"/>
      <c r="I55" s="844" t="s">
        <v>645</v>
      </c>
      <c r="J55" s="494"/>
      <c r="K55" s="846" t="s">
        <v>645</v>
      </c>
      <c r="L55" s="845"/>
      <c r="M55" s="843"/>
      <c r="N55" s="844" t="s">
        <v>645</v>
      </c>
      <c r="O55" s="494"/>
      <c r="P55" s="846" t="s">
        <v>645</v>
      </c>
      <c r="Q55" s="845"/>
      <c r="R55" s="875">
        <f t="shared" si="9"/>
        <v>0</v>
      </c>
      <c r="S55" s="857">
        <f t="shared" si="10"/>
        <v>0</v>
      </c>
      <c r="T55" s="846" t="s">
        <v>645</v>
      </c>
      <c r="U55" s="849" t="s">
        <v>645</v>
      </c>
      <c r="V55" s="858" t="str">
        <f t="shared" si="0"/>
        <v>0</v>
      </c>
      <c r="W55" s="851" t="s">
        <v>645</v>
      </c>
      <c r="X55" s="862"/>
      <c r="Y55" s="862"/>
      <c r="Z55" s="863"/>
      <c r="AA55" s="863"/>
      <c r="AB55" s="863"/>
      <c r="AC55" s="863"/>
      <c r="AD55" s="863"/>
      <c r="AE55" s="863"/>
      <c r="AF55" s="863"/>
    </row>
    <row r="56" spans="1:32" ht="15.75" thickBot="1" x14ac:dyDescent="0.3">
      <c r="A56" s="852" t="s">
        <v>1523</v>
      </c>
      <c r="B56" s="859" t="s">
        <v>1496</v>
      </c>
      <c r="C56" s="877"/>
      <c r="D56" s="878" t="s">
        <v>645</v>
      </c>
      <c r="E56" s="879"/>
      <c r="F56" s="880" t="s">
        <v>645</v>
      </c>
      <c r="G56" s="881"/>
      <c r="H56" s="877"/>
      <c r="I56" s="878" t="s">
        <v>645</v>
      </c>
      <c r="J56" s="879"/>
      <c r="K56" s="880" t="s">
        <v>645</v>
      </c>
      <c r="L56" s="881"/>
      <c r="M56" s="877"/>
      <c r="N56" s="878" t="s">
        <v>645</v>
      </c>
      <c r="O56" s="879"/>
      <c r="P56" s="880" t="s">
        <v>645</v>
      </c>
      <c r="Q56" s="881"/>
      <c r="R56" s="875">
        <f t="shared" si="9"/>
        <v>0</v>
      </c>
      <c r="S56" s="857">
        <f t="shared" si="10"/>
        <v>0</v>
      </c>
      <c r="T56" s="871" t="s">
        <v>645</v>
      </c>
      <c r="U56" s="872" t="s">
        <v>645</v>
      </c>
      <c r="V56" s="882" t="str">
        <f t="shared" si="0"/>
        <v>0</v>
      </c>
      <c r="W56" s="883" t="s">
        <v>645</v>
      </c>
      <c r="X56" s="862"/>
      <c r="Y56" s="862"/>
      <c r="Z56" s="863"/>
      <c r="AA56" s="863"/>
      <c r="AB56" s="863"/>
      <c r="AC56" s="863"/>
      <c r="AD56" s="863"/>
      <c r="AE56" s="863"/>
      <c r="AF56" s="863"/>
    </row>
    <row r="57" spans="1:32" ht="15.75" thickBot="1" x14ac:dyDescent="0.3">
      <c r="A57" s="884" t="s">
        <v>342</v>
      </c>
      <c r="B57" s="885" t="s">
        <v>1524</v>
      </c>
      <c r="C57" s="886">
        <f>C11-C58</f>
        <v>65.110000000000014</v>
      </c>
      <c r="D57" s="887" t="s">
        <v>645</v>
      </c>
      <c r="E57" s="888">
        <f>E11-E58</f>
        <v>19.797230000000013</v>
      </c>
      <c r="F57" s="889" t="s">
        <v>645</v>
      </c>
      <c r="G57" s="890" t="s">
        <v>645</v>
      </c>
      <c r="H57" s="886">
        <f>H11-H58</f>
        <v>122.13</v>
      </c>
      <c r="I57" s="887" t="s">
        <v>645</v>
      </c>
      <c r="J57" s="888">
        <f>J11-J58</f>
        <v>360.58522000000005</v>
      </c>
      <c r="K57" s="889" t="s">
        <v>645</v>
      </c>
      <c r="L57" s="890" t="s">
        <v>645</v>
      </c>
      <c r="M57" s="886">
        <f>M11-M58</f>
        <v>-162.37000000000012</v>
      </c>
      <c r="N57" s="887" t="s">
        <v>645</v>
      </c>
      <c r="O57" s="888">
        <f>O11-O58</f>
        <v>0</v>
      </c>
      <c r="P57" s="891" t="s">
        <v>645</v>
      </c>
      <c r="Q57" s="892" t="s">
        <v>645</v>
      </c>
      <c r="R57" s="893" t="s">
        <v>645</v>
      </c>
      <c r="S57" s="894" t="s">
        <v>645</v>
      </c>
      <c r="T57" s="895" t="s">
        <v>645</v>
      </c>
      <c r="U57" s="896" t="s">
        <v>645</v>
      </c>
      <c r="V57" s="897" t="s">
        <v>645</v>
      </c>
      <c r="W57" s="898" t="s">
        <v>645</v>
      </c>
      <c r="X57" s="862"/>
      <c r="Y57" s="862"/>
      <c r="Z57" s="863"/>
      <c r="AA57" s="863"/>
      <c r="AB57" s="863"/>
      <c r="AC57" s="863"/>
      <c r="AD57" s="863"/>
      <c r="AE57" s="863"/>
      <c r="AF57" s="863"/>
    </row>
    <row r="58" spans="1:32" x14ac:dyDescent="0.25">
      <c r="A58" s="899" t="s">
        <v>353</v>
      </c>
      <c r="B58" s="900" t="s">
        <v>1491</v>
      </c>
      <c r="C58" s="901">
        <f>SUM(C59,C90)</f>
        <v>615.89</v>
      </c>
      <c r="D58" s="902">
        <f t="shared" ref="D58:Q58" si="11">SUM(D59,D90)</f>
        <v>0</v>
      </c>
      <c r="E58" s="903">
        <f t="shared" si="11"/>
        <v>517.20276999999999</v>
      </c>
      <c r="F58" s="904">
        <f t="shared" si="11"/>
        <v>0</v>
      </c>
      <c r="G58" s="901">
        <f t="shared" si="11"/>
        <v>517.20276999999999</v>
      </c>
      <c r="H58" s="901">
        <f t="shared" si="11"/>
        <v>558.87</v>
      </c>
      <c r="I58" s="902">
        <f t="shared" si="11"/>
        <v>0</v>
      </c>
      <c r="J58" s="903">
        <f t="shared" si="11"/>
        <v>330.11478</v>
      </c>
      <c r="K58" s="904">
        <f t="shared" si="11"/>
        <v>0</v>
      </c>
      <c r="L58" s="901">
        <f t="shared" si="11"/>
        <v>330.11478</v>
      </c>
      <c r="M58" s="901">
        <f t="shared" si="11"/>
        <v>1590.17</v>
      </c>
      <c r="N58" s="902">
        <f t="shared" si="11"/>
        <v>0</v>
      </c>
      <c r="O58" s="903">
        <f t="shared" si="11"/>
        <v>0</v>
      </c>
      <c r="P58" s="904">
        <f t="shared" si="11"/>
        <v>0</v>
      </c>
      <c r="Q58" s="905">
        <f t="shared" si="11"/>
        <v>0</v>
      </c>
      <c r="R58" s="906">
        <f>SUM(R59,R90)</f>
        <v>2764.9300000000003</v>
      </c>
      <c r="S58" s="907" t="s">
        <v>645</v>
      </c>
      <c r="T58" s="637">
        <f>SUM(T59,T90)</f>
        <v>847.31754999999998</v>
      </c>
      <c r="U58" s="908">
        <f>SUM(U59,U90)</f>
        <v>847.31754999999998</v>
      </c>
      <c r="V58" s="902" t="s">
        <v>645</v>
      </c>
      <c r="W58" s="909">
        <f t="shared" ref="W58:W59" si="12">IFERROR(T58/R58,"0")</f>
        <v>0.30645171848835229</v>
      </c>
      <c r="X58" s="467"/>
      <c r="Y58" s="467"/>
      <c r="Z58" s="688"/>
      <c r="AA58" s="688"/>
      <c r="AB58" s="688"/>
      <c r="AC58" s="688"/>
      <c r="AD58" s="688"/>
      <c r="AE58" s="688"/>
      <c r="AF58" s="688"/>
    </row>
    <row r="59" spans="1:32" x14ac:dyDescent="0.25">
      <c r="A59" s="910" t="s">
        <v>155</v>
      </c>
      <c r="B59" s="911" t="s">
        <v>1525</v>
      </c>
      <c r="C59" s="912">
        <f t="shared" ref="C59:Q59" si="13">SUM(C60:C89)</f>
        <v>74</v>
      </c>
      <c r="D59" s="913">
        <f t="shared" si="13"/>
        <v>0</v>
      </c>
      <c r="E59" s="913">
        <f t="shared" si="13"/>
        <v>57.77017</v>
      </c>
      <c r="F59" s="914">
        <f t="shared" si="13"/>
        <v>0</v>
      </c>
      <c r="G59" s="912">
        <f t="shared" si="13"/>
        <v>57.77017</v>
      </c>
      <c r="H59" s="912">
        <f t="shared" si="13"/>
        <v>57</v>
      </c>
      <c r="I59" s="913">
        <f t="shared" si="13"/>
        <v>0</v>
      </c>
      <c r="J59" s="913">
        <f t="shared" si="13"/>
        <v>95.56116999999999</v>
      </c>
      <c r="K59" s="914">
        <f t="shared" si="13"/>
        <v>0</v>
      </c>
      <c r="L59" s="912">
        <f t="shared" si="13"/>
        <v>95.56116999999999</v>
      </c>
      <c r="M59" s="912">
        <f t="shared" si="13"/>
        <v>450</v>
      </c>
      <c r="N59" s="913">
        <f t="shared" si="13"/>
        <v>0</v>
      </c>
      <c r="O59" s="913">
        <f t="shared" si="13"/>
        <v>0</v>
      </c>
      <c r="P59" s="914">
        <f t="shared" si="13"/>
        <v>0</v>
      </c>
      <c r="Q59" s="912">
        <f t="shared" si="13"/>
        <v>0</v>
      </c>
      <c r="R59" s="915">
        <f>SUM(R60:R89)</f>
        <v>581</v>
      </c>
      <c r="S59" s="916" t="s">
        <v>645</v>
      </c>
      <c r="T59" s="917">
        <f>SUM(T60:T89)</f>
        <v>153.33133999999998</v>
      </c>
      <c r="U59" s="918">
        <f>SUM(U60:U89)</f>
        <v>153.33133999999998</v>
      </c>
      <c r="V59" s="916" t="s">
        <v>645</v>
      </c>
      <c r="W59" s="919">
        <f t="shared" si="12"/>
        <v>0.26390936316695351</v>
      </c>
      <c r="X59" s="467"/>
      <c r="Y59" s="467"/>
      <c r="Z59" s="688"/>
      <c r="AA59" s="688"/>
      <c r="AB59" s="688"/>
      <c r="AC59" s="688"/>
      <c r="AD59" s="688"/>
      <c r="AE59" s="688"/>
      <c r="AF59" s="688"/>
    </row>
    <row r="60" spans="1:32" x14ac:dyDescent="0.25">
      <c r="A60" s="920" t="s">
        <v>157</v>
      </c>
      <c r="B60" s="921" t="s">
        <v>1526</v>
      </c>
      <c r="C60" s="860"/>
      <c r="D60" s="922"/>
      <c r="E60" s="861"/>
      <c r="F60" s="861"/>
      <c r="G60" s="856">
        <f>D60+E60-F60</f>
        <v>0</v>
      </c>
      <c r="H60" s="860"/>
      <c r="I60" s="922"/>
      <c r="J60" s="861"/>
      <c r="K60" s="861"/>
      <c r="L60" s="856">
        <f>I60+J60-K60</f>
        <v>0</v>
      </c>
      <c r="M60" s="860"/>
      <c r="N60" s="922"/>
      <c r="O60" s="861"/>
      <c r="P60" s="861"/>
      <c r="Q60" s="856">
        <f>N60+O60-P60</f>
        <v>0</v>
      </c>
      <c r="R60" s="923">
        <f>SUM(C60,H60,M60)</f>
        <v>0</v>
      </c>
      <c r="S60" s="924" t="s">
        <v>645</v>
      </c>
      <c r="T60" s="426">
        <f>SUM(E60,J60,O60)</f>
        <v>0</v>
      </c>
      <c r="U60" s="925">
        <f>SUM(G60,L60,Q60)</f>
        <v>0</v>
      </c>
      <c r="V60" s="924" t="s">
        <v>645</v>
      </c>
      <c r="W60" s="926" t="str">
        <f>IFERROR(T60/R60,"0")</f>
        <v>0</v>
      </c>
      <c r="X60" s="467"/>
      <c r="Y60" s="467"/>
      <c r="Z60" s="688"/>
      <c r="AA60" s="688"/>
      <c r="AB60" s="688"/>
      <c r="AC60" s="688"/>
      <c r="AD60" s="688"/>
      <c r="AE60" s="688"/>
      <c r="AF60" s="688"/>
    </row>
    <row r="61" spans="1:32" x14ac:dyDescent="0.25">
      <c r="A61" s="927" t="s">
        <v>473</v>
      </c>
      <c r="B61" s="921" t="s">
        <v>1527</v>
      </c>
      <c r="C61" s="860">
        <v>24.8</v>
      </c>
      <c r="D61" s="922"/>
      <c r="E61" s="861">
        <v>7.7073400000000003</v>
      </c>
      <c r="F61" s="861"/>
      <c r="G61" s="856">
        <f t="shared" ref="G61:G89" si="14">D61+E61-F61</f>
        <v>7.7073400000000003</v>
      </c>
      <c r="H61" s="860">
        <v>25</v>
      </c>
      <c r="I61" s="922"/>
      <c r="J61" s="861">
        <v>19.636669999999999</v>
      </c>
      <c r="K61" s="861"/>
      <c r="L61" s="856">
        <f t="shared" ref="L61:L89" si="15">I61+J61-K61</f>
        <v>19.636669999999999</v>
      </c>
      <c r="M61" s="860">
        <v>150</v>
      </c>
      <c r="N61" s="922"/>
      <c r="O61" s="861"/>
      <c r="P61" s="861"/>
      <c r="Q61" s="856">
        <f t="shared" ref="Q61:Q89" si="16">N61+O61-P61</f>
        <v>0</v>
      </c>
      <c r="R61" s="923">
        <f t="shared" ref="R61:R89" si="17">SUM(C61,H61,M61)</f>
        <v>199.8</v>
      </c>
      <c r="S61" s="924" t="s">
        <v>645</v>
      </c>
      <c r="T61" s="426">
        <f t="shared" ref="T61:T89" si="18">SUM(E61,J61,O61)</f>
        <v>27.344009999999997</v>
      </c>
      <c r="U61" s="925">
        <f t="shared" ref="U61:U89" si="19">SUM(G61,L61,Q61)</f>
        <v>27.344009999999997</v>
      </c>
      <c r="V61" s="924" t="s">
        <v>645</v>
      </c>
      <c r="W61" s="926">
        <f t="shared" ref="W61:W89" si="20">IFERROR(T61/R61,"0")</f>
        <v>0.13685690690690688</v>
      </c>
      <c r="X61" s="467"/>
      <c r="Y61" s="467"/>
      <c r="Z61" s="688"/>
      <c r="AA61" s="688"/>
      <c r="AB61" s="688"/>
      <c r="AC61" s="688"/>
      <c r="AD61" s="688"/>
      <c r="AE61" s="688"/>
      <c r="AF61" s="688"/>
    </row>
    <row r="62" spans="1:32" x14ac:dyDescent="0.25">
      <c r="A62" s="927" t="s">
        <v>679</v>
      </c>
      <c r="B62" s="921" t="s">
        <v>1528</v>
      </c>
      <c r="C62" s="860">
        <v>14.4</v>
      </c>
      <c r="D62" s="922"/>
      <c r="E62" s="861">
        <v>10.96829</v>
      </c>
      <c r="F62" s="861"/>
      <c r="G62" s="856">
        <f t="shared" si="14"/>
        <v>10.96829</v>
      </c>
      <c r="H62" s="860">
        <v>32</v>
      </c>
      <c r="I62" s="922"/>
      <c r="J62" s="861">
        <v>75.924499999999995</v>
      </c>
      <c r="K62" s="861"/>
      <c r="L62" s="856">
        <f t="shared" si="15"/>
        <v>75.924499999999995</v>
      </c>
      <c r="M62" s="860">
        <v>300</v>
      </c>
      <c r="N62" s="922"/>
      <c r="O62" s="861"/>
      <c r="P62" s="861"/>
      <c r="Q62" s="856">
        <f t="shared" si="16"/>
        <v>0</v>
      </c>
      <c r="R62" s="923">
        <f t="shared" si="17"/>
        <v>346.4</v>
      </c>
      <c r="S62" s="924" t="s">
        <v>645</v>
      </c>
      <c r="T62" s="426">
        <f t="shared" si="18"/>
        <v>86.892789999999991</v>
      </c>
      <c r="U62" s="925">
        <f t="shared" si="19"/>
        <v>86.892789999999991</v>
      </c>
      <c r="V62" s="924" t="s">
        <v>645</v>
      </c>
      <c r="W62" s="926">
        <f t="shared" si="20"/>
        <v>0.25084523672055425</v>
      </c>
      <c r="X62" s="467"/>
      <c r="Y62" s="467"/>
      <c r="Z62" s="688"/>
      <c r="AA62" s="688"/>
      <c r="AB62" s="688"/>
      <c r="AC62" s="688"/>
      <c r="AD62" s="688"/>
      <c r="AE62" s="688"/>
      <c r="AF62" s="688"/>
    </row>
    <row r="63" spans="1:32" x14ac:dyDescent="0.25">
      <c r="A63" s="910" t="s">
        <v>680</v>
      </c>
      <c r="B63" s="921" t="s">
        <v>1529</v>
      </c>
      <c r="C63" s="860">
        <v>34.799999999999997</v>
      </c>
      <c r="D63" s="922"/>
      <c r="E63" s="861">
        <v>39.094540000000002</v>
      </c>
      <c r="F63" s="861"/>
      <c r="G63" s="856">
        <f t="shared" si="14"/>
        <v>39.094540000000002</v>
      </c>
      <c r="H63" s="860"/>
      <c r="I63" s="922"/>
      <c r="J63" s="861"/>
      <c r="K63" s="861"/>
      <c r="L63" s="856">
        <f t="shared" si="15"/>
        <v>0</v>
      </c>
      <c r="M63" s="860"/>
      <c r="N63" s="922"/>
      <c r="O63" s="861"/>
      <c r="P63" s="861"/>
      <c r="Q63" s="856">
        <f t="shared" si="16"/>
        <v>0</v>
      </c>
      <c r="R63" s="923">
        <f t="shared" si="17"/>
        <v>34.799999999999997</v>
      </c>
      <c r="S63" s="924" t="s">
        <v>645</v>
      </c>
      <c r="T63" s="426">
        <f t="shared" si="18"/>
        <v>39.094540000000002</v>
      </c>
      <c r="U63" s="925">
        <f t="shared" si="19"/>
        <v>39.094540000000002</v>
      </c>
      <c r="V63" s="924" t="s">
        <v>645</v>
      </c>
      <c r="W63" s="926">
        <f t="shared" si="20"/>
        <v>1.1234063218390806</v>
      </c>
      <c r="X63" s="467"/>
      <c r="Y63" s="467"/>
      <c r="Z63" s="688"/>
      <c r="AA63" s="688"/>
      <c r="AB63" s="688"/>
      <c r="AC63" s="688"/>
      <c r="AD63" s="688"/>
      <c r="AE63" s="688"/>
      <c r="AF63" s="688"/>
    </row>
    <row r="64" spans="1:32" x14ac:dyDescent="0.25">
      <c r="A64" s="910" t="s">
        <v>681</v>
      </c>
      <c r="B64" s="921" t="s">
        <v>1496</v>
      </c>
      <c r="C64" s="860"/>
      <c r="D64" s="922"/>
      <c r="E64" s="861"/>
      <c r="F64" s="861"/>
      <c r="G64" s="856">
        <f t="shared" si="14"/>
        <v>0</v>
      </c>
      <c r="H64" s="860"/>
      <c r="I64" s="922"/>
      <c r="J64" s="861"/>
      <c r="K64" s="861"/>
      <c r="L64" s="856">
        <f t="shared" si="15"/>
        <v>0</v>
      </c>
      <c r="M64" s="860"/>
      <c r="N64" s="922"/>
      <c r="O64" s="861"/>
      <c r="P64" s="861"/>
      <c r="Q64" s="856">
        <f t="shared" si="16"/>
        <v>0</v>
      </c>
      <c r="R64" s="923">
        <f t="shared" si="17"/>
        <v>0</v>
      </c>
      <c r="S64" s="924" t="s">
        <v>645</v>
      </c>
      <c r="T64" s="426">
        <f t="shared" si="18"/>
        <v>0</v>
      </c>
      <c r="U64" s="925">
        <f t="shared" si="19"/>
        <v>0</v>
      </c>
      <c r="V64" s="924" t="s">
        <v>645</v>
      </c>
      <c r="W64" s="926" t="str">
        <f t="shared" si="20"/>
        <v>0</v>
      </c>
      <c r="X64" s="467"/>
      <c r="Y64" s="467"/>
      <c r="Z64" s="688"/>
      <c r="AA64" s="688"/>
      <c r="AB64" s="688"/>
      <c r="AC64" s="688"/>
      <c r="AD64" s="688"/>
      <c r="AE64" s="688"/>
      <c r="AF64" s="688"/>
    </row>
    <row r="65" spans="1:32" x14ac:dyDescent="0.25">
      <c r="A65" s="910" t="s">
        <v>682</v>
      </c>
      <c r="B65" s="921" t="s">
        <v>1496</v>
      </c>
      <c r="C65" s="860"/>
      <c r="D65" s="922"/>
      <c r="E65" s="861"/>
      <c r="F65" s="861"/>
      <c r="G65" s="856">
        <f t="shared" si="14"/>
        <v>0</v>
      </c>
      <c r="H65" s="860"/>
      <c r="I65" s="922"/>
      <c r="J65" s="861"/>
      <c r="K65" s="861"/>
      <c r="L65" s="856">
        <f t="shared" si="15"/>
        <v>0</v>
      </c>
      <c r="M65" s="860"/>
      <c r="N65" s="922"/>
      <c r="O65" s="861"/>
      <c r="P65" s="861"/>
      <c r="Q65" s="856">
        <f t="shared" si="16"/>
        <v>0</v>
      </c>
      <c r="R65" s="923">
        <f t="shared" si="17"/>
        <v>0</v>
      </c>
      <c r="S65" s="924" t="s">
        <v>645</v>
      </c>
      <c r="T65" s="426">
        <f t="shared" si="18"/>
        <v>0</v>
      </c>
      <c r="U65" s="925">
        <f t="shared" si="19"/>
        <v>0</v>
      </c>
      <c r="V65" s="924" t="s">
        <v>645</v>
      </c>
      <c r="W65" s="926" t="str">
        <f t="shared" si="20"/>
        <v>0</v>
      </c>
      <c r="X65" s="467"/>
      <c r="Y65" s="467"/>
      <c r="Z65" s="688"/>
      <c r="AA65" s="688"/>
      <c r="AB65" s="688"/>
      <c r="AC65" s="688"/>
      <c r="AD65" s="688"/>
      <c r="AE65" s="688"/>
      <c r="AF65" s="688"/>
    </row>
    <row r="66" spans="1:32" x14ac:dyDescent="0.25">
      <c r="A66" s="928" t="s">
        <v>683</v>
      </c>
      <c r="B66" s="921" t="s">
        <v>1496</v>
      </c>
      <c r="C66" s="860"/>
      <c r="D66" s="922"/>
      <c r="E66" s="861"/>
      <c r="F66" s="861"/>
      <c r="G66" s="856">
        <f t="shared" si="14"/>
        <v>0</v>
      </c>
      <c r="H66" s="860"/>
      <c r="I66" s="922"/>
      <c r="J66" s="861"/>
      <c r="K66" s="861"/>
      <c r="L66" s="856">
        <f t="shared" si="15"/>
        <v>0</v>
      </c>
      <c r="M66" s="860"/>
      <c r="N66" s="922"/>
      <c r="O66" s="861"/>
      <c r="P66" s="861"/>
      <c r="Q66" s="856">
        <f t="shared" si="16"/>
        <v>0</v>
      </c>
      <c r="R66" s="923">
        <f t="shared" si="17"/>
        <v>0</v>
      </c>
      <c r="S66" s="924" t="s">
        <v>645</v>
      </c>
      <c r="T66" s="426">
        <f t="shared" si="18"/>
        <v>0</v>
      </c>
      <c r="U66" s="925">
        <f t="shared" si="19"/>
        <v>0</v>
      </c>
      <c r="V66" s="924" t="s">
        <v>645</v>
      </c>
      <c r="W66" s="926" t="str">
        <f t="shared" si="20"/>
        <v>0</v>
      </c>
      <c r="X66" s="467"/>
      <c r="Y66" s="467"/>
      <c r="Z66" s="688"/>
      <c r="AA66" s="688"/>
      <c r="AB66" s="688"/>
      <c r="AC66" s="688"/>
      <c r="AD66" s="688"/>
      <c r="AE66" s="688"/>
      <c r="AF66" s="688"/>
    </row>
    <row r="67" spans="1:32" x14ac:dyDescent="0.25">
      <c r="A67" s="928" t="s">
        <v>684</v>
      </c>
      <c r="B67" s="921" t="s">
        <v>1496</v>
      </c>
      <c r="C67" s="860"/>
      <c r="D67" s="922"/>
      <c r="E67" s="861"/>
      <c r="F67" s="861"/>
      <c r="G67" s="856">
        <f t="shared" si="14"/>
        <v>0</v>
      </c>
      <c r="H67" s="860"/>
      <c r="I67" s="922"/>
      <c r="J67" s="861"/>
      <c r="K67" s="861"/>
      <c r="L67" s="856">
        <f t="shared" si="15"/>
        <v>0</v>
      </c>
      <c r="M67" s="860"/>
      <c r="N67" s="922"/>
      <c r="O67" s="861"/>
      <c r="P67" s="861"/>
      <c r="Q67" s="856">
        <f t="shared" si="16"/>
        <v>0</v>
      </c>
      <c r="R67" s="923">
        <f t="shared" si="17"/>
        <v>0</v>
      </c>
      <c r="S67" s="924" t="s">
        <v>645</v>
      </c>
      <c r="T67" s="426">
        <f t="shared" si="18"/>
        <v>0</v>
      </c>
      <c r="U67" s="925">
        <f t="shared" si="19"/>
        <v>0</v>
      </c>
      <c r="V67" s="924" t="s">
        <v>645</v>
      </c>
      <c r="W67" s="926" t="str">
        <f t="shared" si="20"/>
        <v>0</v>
      </c>
      <c r="X67" s="467"/>
      <c r="Y67" s="467"/>
      <c r="Z67" s="688"/>
      <c r="AA67" s="688"/>
      <c r="AB67" s="688"/>
      <c r="AC67" s="688"/>
      <c r="AD67" s="688"/>
      <c r="AE67" s="688"/>
      <c r="AF67" s="688"/>
    </row>
    <row r="68" spans="1:32" x14ac:dyDescent="0.25">
      <c r="A68" s="928" t="s">
        <v>685</v>
      </c>
      <c r="B68" s="921" t="s">
        <v>1496</v>
      </c>
      <c r="C68" s="860"/>
      <c r="D68" s="922"/>
      <c r="E68" s="861"/>
      <c r="F68" s="861"/>
      <c r="G68" s="856">
        <f t="shared" si="14"/>
        <v>0</v>
      </c>
      <c r="H68" s="860"/>
      <c r="I68" s="922"/>
      <c r="J68" s="861"/>
      <c r="K68" s="861"/>
      <c r="L68" s="856">
        <f t="shared" si="15"/>
        <v>0</v>
      </c>
      <c r="M68" s="860"/>
      <c r="N68" s="922"/>
      <c r="O68" s="861"/>
      <c r="P68" s="861"/>
      <c r="Q68" s="856">
        <f t="shared" si="16"/>
        <v>0</v>
      </c>
      <c r="R68" s="923">
        <f t="shared" si="17"/>
        <v>0</v>
      </c>
      <c r="S68" s="924" t="s">
        <v>645</v>
      </c>
      <c r="T68" s="426">
        <f t="shared" si="18"/>
        <v>0</v>
      </c>
      <c r="U68" s="925">
        <f t="shared" si="19"/>
        <v>0</v>
      </c>
      <c r="V68" s="924" t="s">
        <v>645</v>
      </c>
      <c r="W68" s="926" t="str">
        <f t="shared" si="20"/>
        <v>0</v>
      </c>
      <c r="X68" s="467"/>
      <c r="Y68" s="467"/>
      <c r="Z68" s="688"/>
      <c r="AA68" s="688"/>
      <c r="AB68" s="688"/>
      <c r="AC68" s="688"/>
      <c r="AD68" s="688"/>
      <c r="AE68" s="688"/>
      <c r="AF68" s="688"/>
    </row>
    <row r="69" spans="1:32" x14ac:dyDescent="0.25">
      <c r="A69" s="928" t="s">
        <v>1530</v>
      </c>
      <c r="B69" s="921" t="s">
        <v>1496</v>
      </c>
      <c r="C69" s="860"/>
      <c r="D69" s="922"/>
      <c r="E69" s="861"/>
      <c r="F69" s="861"/>
      <c r="G69" s="856">
        <f t="shared" si="14"/>
        <v>0</v>
      </c>
      <c r="H69" s="860"/>
      <c r="I69" s="922"/>
      <c r="J69" s="861"/>
      <c r="K69" s="861"/>
      <c r="L69" s="856">
        <f t="shared" si="15"/>
        <v>0</v>
      </c>
      <c r="M69" s="860"/>
      <c r="N69" s="922"/>
      <c r="O69" s="861"/>
      <c r="P69" s="861"/>
      <c r="Q69" s="856">
        <f t="shared" si="16"/>
        <v>0</v>
      </c>
      <c r="R69" s="923">
        <f t="shared" si="17"/>
        <v>0</v>
      </c>
      <c r="S69" s="924" t="s">
        <v>645</v>
      </c>
      <c r="T69" s="426">
        <f t="shared" si="18"/>
        <v>0</v>
      </c>
      <c r="U69" s="925">
        <f t="shared" si="19"/>
        <v>0</v>
      </c>
      <c r="V69" s="924" t="s">
        <v>645</v>
      </c>
      <c r="W69" s="926" t="str">
        <f t="shared" si="20"/>
        <v>0</v>
      </c>
      <c r="X69" s="467"/>
      <c r="Y69" s="467"/>
      <c r="Z69" s="688"/>
      <c r="AA69" s="688"/>
      <c r="AB69" s="688"/>
      <c r="AC69" s="688"/>
      <c r="AD69" s="688"/>
      <c r="AE69" s="688"/>
      <c r="AF69" s="688"/>
    </row>
    <row r="70" spans="1:32" hidden="1" x14ac:dyDescent="0.25">
      <c r="A70" s="928" t="s">
        <v>1531</v>
      </c>
      <c r="B70" s="921" t="s">
        <v>1496</v>
      </c>
      <c r="C70" s="860"/>
      <c r="D70" s="922"/>
      <c r="E70" s="861"/>
      <c r="F70" s="861"/>
      <c r="G70" s="856">
        <f t="shared" si="14"/>
        <v>0</v>
      </c>
      <c r="H70" s="860"/>
      <c r="I70" s="922"/>
      <c r="J70" s="861"/>
      <c r="K70" s="861"/>
      <c r="L70" s="856">
        <f t="shared" si="15"/>
        <v>0</v>
      </c>
      <c r="M70" s="860"/>
      <c r="N70" s="922"/>
      <c r="O70" s="861"/>
      <c r="P70" s="861"/>
      <c r="Q70" s="856">
        <f t="shared" si="16"/>
        <v>0</v>
      </c>
      <c r="R70" s="923">
        <f t="shared" si="17"/>
        <v>0</v>
      </c>
      <c r="S70" s="924" t="s">
        <v>645</v>
      </c>
      <c r="T70" s="426">
        <f t="shared" si="18"/>
        <v>0</v>
      </c>
      <c r="U70" s="925">
        <f t="shared" si="19"/>
        <v>0</v>
      </c>
      <c r="V70" s="924" t="s">
        <v>645</v>
      </c>
      <c r="W70" s="926" t="str">
        <f t="shared" si="20"/>
        <v>0</v>
      </c>
      <c r="X70" s="467"/>
      <c r="Y70" s="467"/>
      <c r="Z70" s="688"/>
      <c r="AA70" s="688"/>
      <c r="AB70" s="688"/>
      <c r="AC70" s="688"/>
      <c r="AD70" s="688"/>
      <c r="AE70" s="688"/>
      <c r="AF70" s="688"/>
    </row>
    <row r="71" spans="1:32" hidden="1" x14ac:dyDescent="0.25">
      <c r="A71" s="928" t="s">
        <v>1532</v>
      </c>
      <c r="B71" s="921" t="s">
        <v>1496</v>
      </c>
      <c r="C71" s="860"/>
      <c r="D71" s="922"/>
      <c r="E71" s="861"/>
      <c r="F71" s="861"/>
      <c r="G71" s="856">
        <f t="shared" si="14"/>
        <v>0</v>
      </c>
      <c r="H71" s="860"/>
      <c r="I71" s="922"/>
      <c r="J71" s="861"/>
      <c r="K71" s="861"/>
      <c r="L71" s="856">
        <f t="shared" si="15"/>
        <v>0</v>
      </c>
      <c r="M71" s="860"/>
      <c r="N71" s="922"/>
      <c r="O71" s="861"/>
      <c r="P71" s="861"/>
      <c r="Q71" s="856">
        <f t="shared" si="16"/>
        <v>0</v>
      </c>
      <c r="R71" s="923">
        <f t="shared" si="17"/>
        <v>0</v>
      </c>
      <c r="S71" s="924" t="s">
        <v>645</v>
      </c>
      <c r="T71" s="426">
        <f t="shared" si="18"/>
        <v>0</v>
      </c>
      <c r="U71" s="925">
        <f t="shared" si="19"/>
        <v>0</v>
      </c>
      <c r="V71" s="924" t="s">
        <v>645</v>
      </c>
      <c r="W71" s="926" t="str">
        <f t="shared" si="20"/>
        <v>0</v>
      </c>
      <c r="X71" s="467"/>
      <c r="Y71" s="467"/>
      <c r="Z71" s="688"/>
      <c r="AA71" s="688"/>
      <c r="AB71" s="688"/>
      <c r="AC71" s="688"/>
      <c r="AD71" s="688"/>
      <c r="AE71" s="688"/>
      <c r="AF71" s="688"/>
    </row>
    <row r="72" spans="1:32" hidden="1" x14ac:dyDescent="0.25">
      <c r="A72" s="928" t="s">
        <v>1533</v>
      </c>
      <c r="B72" s="921" t="s">
        <v>1496</v>
      </c>
      <c r="C72" s="860"/>
      <c r="D72" s="922"/>
      <c r="E72" s="861"/>
      <c r="F72" s="861"/>
      <c r="G72" s="856">
        <f t="shared" si="14"/>
        <v>0</v>
      </c>
      <c r="H72" s="860"/>
      <c r="I72" s="922"/>
      <c r="J72" s="861"/>
      <c r="K72" s="861"/>
      <c r="L72" s="856">
        <f t="shared" si="15"/>
        <v>0</v>
      </c>
      <c r="M72" s="860"/>
      <c r="N72" s="922"/>
      <c r="O72" s="861"/>
      <c r="P72" s="861"/>
      <c r="Q72" s="856">
        <f t="shared" si="16"/>
        <v>0</v>
      </c>
      <c r="R72" s="923">
        <f t="shared" si="17"/>
        <v>0</v>
      </c>
      <c r="S72" s="924" t="s">
        <v>645</v>
      </c>
      <c r="T72" s="426">
        <f t="shared" si="18"/>
        <v>0</v>
      </c>
      <c r="U72" s="925">
        <f t="shared" si="19"/>
        <v>0</v>
      </c>
      <c r="V72" s="924" t="s">
        <v>645</v>
      </c>
      <c r="W72" s="926" t="str">
        <f t="shared" si="20"/>
        <v>0</v>
      </c>
      <c r="X72" s="467"/>
      <c r="Y72" s="467"/>
      <c r="Z72" s="688"/>
      <c r="AA72" s="688"/>
      <c r="AB72" s="688"/>
      <c r="AC72" s="688"/>
      <c r="AD72" s="688"/>
      <c r="AE72" s="688"/>
      <c r="AF72" s="688"/>
    </row>
    <row r="73" spans="1:32" hidden="1" x14ac:dyDescent="0.25">
      <c r="A73" s="928" t="s">
        <v>1534</v>
      </c>
      <c r="B73" s="921" t="s">
        <v>1496</v>
      </c>
      <c r="C73" s="860"/>
      <c r="D73" s="922"/>
      <c r="E73" s="861"/>
      <c r="F73" s="861"/>
      <c r="G73" s="856">
        <f t="shared" si="14"/>
        <v>0</v>
      </c>
      <c r="H73" s="860"/>
      <c r="I73" s="922"/>
      <c r="J73" s="861"/>
      <c r="K73" s="861"/>
      <c r="L73" s="856">
        <f t="shared" si="15"/>
        <v>0</v>
      </c>
      <c r="M73" s="860"/>
      <c r="N73" s="922"/>
      <c r="O73" s="861"/>
      <c r="P73" s="861"/>
      <c r="Q73" s="856">
        <f t="shared" si="16"/>
        <v>0</v>
      </c>
      <c r="R73" s="923">
        <f t="shared" si="17"/>
        <v>0</v>
      </c>
      <c r="S73" s="924" t="s">
        <v>645</v>
      </c>
      <c r="T73" s="426">
        <f t="shared" si="18"/>
        <v>0</v>
      </c>
      <c r="U73" s="925">
        <f t="shared" si="19"/>
        <v>0</v>
      </c>
      <c r="V73" s="924" t="s">
        <v>645</v>
      </c>
      <c r="W73" s="926" t="str">
        <f t="shared" si="20"/>
        <v>0</v>
      </c>
      <c r="X73" s="467"/>
      <c r="Y73" s="467"/>
      <c r="Z73" s="688"/>
      <c r="AA73" s="688"/>
      <c r="AB73" s="688"/>
      <c r="AC73" s="688"/>
      <c r="AD73" s="688"/>
      <c r="AE73" s="688"/>
      <c r="AF73" s="688"/>
    </row>
    <row r="74" spans="1:32" hidden="1" x14ac:dyDescent="0.25">
      <c r="A74" s="928" t="s">
        <v>1535</v>
      </c>
      <c r="B74" s="921" t="s">
        <v>1496</v>
      </c>
      <c r="C74" s="860"/>
      <c r="D74" s="922"/>
      <c r="E74" s="861"/>
      <c r="F74" s="861"/>
      <c r="G74" s="856">
        <f t="shared" si="14"/>
        <v>0</v>
      </c>
      <c r="H74" s="860"/>
      <c r="I74" s="922"/>
      <c r="J74" s="861"/>
      <c r="K74" s="861"/>
      <c r="L74" s="856">
        <f t="shared" si="15"/>
        <v>0</v>
      </c>
      <c r="M74" s="860"/>
      <c r="N74" s="922"/>
      <c r="O74" s="861"/>
      <c r="P74" s="861"/>
      <c r="Q74" s="856">
        <f t="shared" si="16"/>
        <v>0</v>
      </c>
      <c r="R74" s="923">
        <f t="shared" si="17"/>
        <v>0</v>
      </c>
      <c r="S74" s="924" t="s">
        <v>645</v>
      </c>
      <c r="T74" s="426">
        <f t="shared" si="18"/>
        <v>0</v>
      </c>
      <c r="U74" s="925">
        <f t="shared" si="19"/>
        <v>0</v>
      </c>
      <c r="V74" s="924" t="s">
        <v>645</v>
      </c>
      <c r="W74" s="926" t="str">
        <f t="shared" si="20"/>
        <v>0</v>
      </c>
      <c r="X74" s="467"/>
      <c r="Y74" s="467"/>
      <c r="Z74" s="688"/>
      <c r="AA74" s="688"/>
      <c r="AB74" s="688"/>
      <c r="AC74" s="688"/>
      <c r="AD74" s="688"/>
      <c r="AE74" s="688"/>
      <c r="AF74" s="688"/>
    </row>
    <row r="75" spans="1:32" hidden="1" x14ac:dyDescent="0.25">
      <c r="A75" s="928" t="s">
        <v>1536</v>
      </c>
      <c r="B75" s="921" t="s">
        <v>1496</v>
      </c>
      <c r="C75" s="860"/>
      <c r="D75" s="922"/>
      <c r="E75" s="861"/>
      <c r="F75" s="861"/>
      <c r="G75" s="856">
        <f t="shared" si="14"/>
        <v>0</v>
      </c>
      <c r="H75" s="860"/>
      <c r="I75" s="922"/>
      <c r="J75" s="861"/>
      <c r="K75" s="861"/>
      <c r="L75" s="856">
        <f t="shared" si="15"/>
        <v>0</v>
      </c>
      <c r="M75" s="860"/>
      <c r="N75" s="922"/>
      <c r="O75" s="861"/>
      <c r="P75" s="861"/>
      <c r="Q75" s="856">
        <f t="shared" si="16"/>
        <v>0</v>
      </c>
      <c r="R75" s="923">
        <f t="shared" si="17"/>
        <v>0</v>
      </c>
      <c r="S75" s="924" t="s">
        <v>645</v>
      </c>
      <c r="T75" s="426">
        <f t="shared" si="18"/>
        <v>0</v>
      </c>
      <c r="U75" s="925">
        <f t="shared" si="19"/>
        <v>0</v>
      </c>
      <c r="V75" s="924" t="s">
        <v>645</v>
      </c>
      <c r="W75" s="926" t="str">
        <f t="shared" si="20"/>
        <v>0</v>
      </c>
      <c r="X75" s="467"/>
      <c r="Y75" s="467"/>
      <c r="Z75" s="688"/>
      <c r="AA75" s="688"/>
      <c r="AB75" s="688"/>
      <c r="AC75" s="688"/>
      <c r="AD75" s="688"/>
      <c r="AE75" s="688"/>
      <c r="AF75" s="688"/>
    </row>
    <row r="76" spans="1:32" hidden="1" x14ac:dyDescent="0.25">
      <c r="A76" s="928" t="s">
        <v>1537</v>
      </c>
      <c r="B76" s="921" t="s">
        <v>1496</v>
      </c>
      <c r="C76" s="860"/>
      <c r="D76" s="922"/>
      <c r="E76" s="861"/>
      <c r="F76" s="861"/>
      <c r="G76" s="856">
        <f t="shared" si="14"/>
        <v>0</v>
      </c>
      <c r="H76" s="860"/>
      <c r="I76" s="922"/>
      <c r="J76" s="861"/>
      <c r="K76" s="861"/>
      <c r="L76" s="856">
        <f t="shared" si="15"/>
        <v>0</v>
      </c>
      <c r="M76" s="860"/>
      <c r="N76" s="922"/>
      <c r="O76" s="861"/>
      <c r="P76" s="861"/>
      <c r="Q76" s="856">
        <f t="shared" si="16"/>
        <v>0</v>
      </c>
      <c r="R76" s="923">
        <f t="shared" si="17"/>
        <v>0</v>
      </c>
      <c r="S76" s="924" t="s">
        <v>645</v>
      </c>
      <c r="T76" s="426">
        <f t="shared" si="18"/>
        <v>0</v>
      </c>
      <c r="U76" s="925">
        <f t="shared" si="19"/>
        <v>0</v>
      </c>
      <c r="V76" s="924" t="s">
        <v>645</v>
      </c>
      <c r="W76" s="926" t="str">
        <f t="shared" si="20"/>
        <v>0</v>
      </c>
      <c r="X76" s="467"/>
      <c r="Y76" s="467"/>
      <c r="Z76" s="688"/>
      <c r="AA76" s="688"/>
      <c r="AB76" s="688"/>
      <c r="AC76" s="688"/>
      <c r="AD76" s="688"/>
      <c r="AE76" s="688"/>
      <c r="AF76" s="688"/>
    </row>
    <row r="77" spans="1:32" hidden="1" x14ac:dyDescent="0.25">
      <c r="A77" s="927" t="s">
        <v>1538</v>
      </c>
      <c r="B77" s="929" t="s">
        <v>1496</v>
      </c>
      <c r="C77" s="860"/>
      <c r="D77" s="922"/>
      <c r="E77" s="861"/>
      <c r="F77" s="861"/>
      <c r="G77" s="856">
        <f t="shared" si="14"/>
        <v>0</v>
      </c>
      <c r="H77" s="860"/>
      <c r="I77" s="922"/>
      <c r="J77" s="861"/>
      <c r="K77" s="861"/>
      <c r="L77" s="856">
        <f t="shared" si="15"/>
        <v>0</v>
      </c>
      <c r="M77" s="860"/>
      <c r="N77" s="922"/>
      <c r="O77" s="861"/>
      <c r="P77" s="861"/>
      <c r="Q77" s="856">
        <f t="shared" si="16"/>
        <v>0</v>
      </c>
      <c r="R77" s="923">
        <f t="shared" si="17"/>
        <v>0</v>
      </c>
      <c r="S77" s="924" t="s">
        <v>645</v>
      </c>
      <c r="T77" s="426">
        <f t="shared" si="18"/>
        <v>0</v>
      </c>
      <c r="U77" s="925">
        <f t="shared" si="19"/>
        <v>0</v>
      </c>
      <c r="V77" s="924" t="s">
        <v>645</v>
      </c>
      <c r="W77" s="926" t="str">
        <f t="shared" si="20"/>
        <v>0</v>
      </c>
      <c r="X77" s="467"/>
      <c r="Y77" s="467"/>
      <c r="Z77" s="688"/>
      <c r="AA77" s="688"/>
      <c r="AB77" s="688"/>
      <c r="AC77" s="688"/>
      <c r="AD77" s="688"/>
      <c r="AE77" s="688"/>
      <c r="AF77" s="688"/>
    </row>
    <row r="78" spans="1:32" hidden="1" x14ac:dyDescent="0.25">
      <c r="A78" s="927" t="s">
        <v>1539</v>
      </c>
      <c r="B78" s="929" t="s">
        <v>1496</v>
      </c>
      <c r="C78" s="860"/>
      <c r="D78" s="922"/>
      <c r="E78" s="861"/>
      <c r="F78" s="861"/>
      <c r="G78" s="856">
        <f t="shared" si="14"/>
        <v>0</v>
      </c>
      <c r="H78" s="860"/>
      <c r="I78" s="922"/>
      <c r="J78" s="861"/>
      <c r="K78" s="861"/>
      <c r="L78" s="856">
        <f t="shared" si="15"/>
        <v>0</v>
      </c>
      <c r="M78" s="860"/>
      <c r="N78" s="922"/>
      <c r="O78" s="861"/>
      <c r="P78" s="861"/>
      <c r="Q78" s="856">
        <f t="shared" si="16"/>
        <v>0</v>
      </c>
      <c r="R78" s="923">
        <f t="shared" si="17"/>
        <v>0</v>
      </c>
      <c r="S78" s="924" t="s">
        <v>645</v>
      </c>
      <c r="T78" s="426">
        <f t="shared" si="18"/>
        <v>0</v>
      </c>
      <c r="U78" s="925">
        <f t="shared" si="19"/>
        <v>0</v>
      </c>
      <c r="V78" s="924" t="s">
        <v>645</v>
      </c>
      <c r="W78" s="926" t="str">
        <f t="shared" si="20"/>
        <v>0</v>
      </c>
      <c r="X78" s="467"/>
      <c r="Y78" s="467"/>
      <c r="Z78" s="688"/>
      <c r="AA78" s="688"/>
      <c r="AB78" s="688"/>
      <c r="AC78" s="688"/>
      <c r="AD78" s="688"/>
      <c r="AE78" s="688"/>
      <c r="AF78" s="688"/>
    </row>
    <row r="79" spans="1:32" hidden="1" x14ac:dyDescent="0.25">
      <c r="A79" s="910" t="s">
        <v>1540</v>
      </c>
      <c r="B79" s="930" t="s">
        <v>1496</v>
      </c>
      <c r="C79" s="860"/>
      <c r="D79" s="922"/>
      <c r="E79" s="861"/>
      <c r="F79" s="861"/>
      <c r="G79" s="856">
        <f t="shared" si="14"/>
        <v>0</v>
      </c>
      <c r="H79" s="860"/>
      <c r="I79" s="922"/>
      <c r="J79" s="861"/>
      <c r="K79" s="861"/>
      <c r="L79" s="856">
        <f t="shared" si="15"/>
        <v>0</v>
      </c>
      <c r="M79" s="860"/>
      <c r="N79" s="922"/>
      <c r="O79" s="861"/>
      <c r="P79" s="861"/>
      <c r="Q79" s="856">
        <f t="shared" si="16"/>
        <v>0</v>
      </c>
      <c r="R79" s="923">
        <f t="shared" si="17"/>
        <v>0</v>
      </c>
      <c r="S79" s="924" t="s">
        <v>645</v>
      </c>
      <c r="T79" s="426">
        <f t="shared" si="18"/>
        <v>0</v>
      </c>
      <c r="U79" s="925">
        <f t="shared" si="19"/>
        <v>0</v>
      </c>
      <c r="V79" s="924" t="s">
        <v>645</v>
      </c>
      <c r="W79" s="926" t="str">
        <f t="shared" si="20"/>
        <v>0</v>
      </c>
      <c r="X79" s="467"/>
      <c r="Y79" s="467"/>
      <c r="Z79" s="688"/>
      <c r="AA79" s="688"/>
      <c r="AB79" s="688"/>
      <c r="AC79" s="688"/>
      <c r="AD79" s="688"/>
      <c r="AE79" s="688"/>
      <c r="AF79" s="688"/>
    </row>
    <row r="80" spans="1:32" hidden="1" x14ac:dyDescent="0.25">
      <c r="A80" s="910" t="s">
        <v>1541</v>
      </c>
      <c r="B80" s="930" t="s">
        <v>1496</v>
      </c>
      <c r="C80" s="860"/>
      <c r="D80" s="922"/>
      <c r="E80" s="861"/>
      <c r="F80" s="861"/>
      <c r="G80" s="856">
        <f t="shared" si="14"/>
        <v>0</v>
      </c>
      <c r="H80" s="860"/>
      <c r="I80" s="922"/>
      <c r="J80" s="861"/>
      <c r="K80" s="861"/>
      <c r="L80" s="856">
        <f t="shared" si="15"/>
        <v>0</v>
      </c>
      <c r="M80" s="860"/>
      <c r="N80" s="922"/>
      <c r="O80" s="861"/>
      <c r="P80" s="861"/>
      <c r="Q80" s="856">
        <f t="shared" si="16"/>
        <v>0</v>
      </c>
      <c r="R80" s="923">
        <f t="shared" si="17"/>
        <v>0</v>
      </c>
      <c r="S80" s="924" t="s">
        <v>645</v>
      </c>
      <c r="T80" s="426">
        <f t="shared" si="18"/>
        <v>0</v>
      </c>
      <c r="U80" s="925">
        <f t="shared" si="19"/>
        <v>0</v>
      </c>
      <c r="V80" s="924" t="s">
        <v>645</v>
      </c>
      <c r="W80" s="926" t="str">
        <f t="shared" si="20"/>
        <v>0</v>
      </c>
      <c r="X80" s="467"/>
      <c r="Y80" s="467"/>
      <c r="Z80" s="688"/>
      <c r="AA80" s="688"/>
      <c r="AB80" s="688"/>
      <c r="AC80" s="688"/>
      <c r="AD80" s="688"/>
      <c r="AE80" s="688"/>
      <c r="AF80" s="688"/>
    </row>
    <row r="81" spans="1:32" hidden="1" x14ac:dyDescent="0.25">
      <c r="A81" s="910" t="s">
        <v>1542</v>
      </c>
      <c r="B81" s="930" t="s">
        <v>1496</v>
      </c>
      <c r="C81" s="860"/>
      <c r="D81" s="922"/>
      <c r="E81" s="861"/>
      <c r="F81" s="861"/>
      <c r="G81" s="856">
        <f t="shared" si="14"/>
        <v>0</v>
      </c>
      <c r="H81" s="860"/>
      <c r="I81" s="922"/>
      <c r="J81" s="861"/>
      <c r="K81" s="861"/>
      <c r="L81" s="856">
        <f t="shared" si="15"/>
        <v>0</v>
      </c>
      <c r="M81" s="860"/>
      <c r="N81" s="922"/>
      <c r="O81" s="861"/>
      <c r="P81" s="861"/>
      <c r="Q81" s="856">
        <f t="shared" si="16"/>
        <v>0</v>
      </c>
      <c r="R81" s="923">
        <f t="shared" si="17"/>
        <v>0</v>
      </c>
      <c r="S81" s="924" t="s">
        <v>645</v>
      </c>
      <c r="T81" s="426">
        <f t="shared" si="18"/>
        <v>0</v>
      </c>
      <c r="U81" s="925">
        <f t="shared" si="19"/>
        <v>0</v>
      </c>
      <c r="V81" s="924" t="s">
        <v>645</v>
      </c>
      <c r="W81" s="926" t="str">
        <f t="shared" si="20"/>
        <v>0</v>
      </c>
      <c r="X81" s="467"/>
      <c r="Y81" s="467"/>
      <c r="Z81" s="688"/>
      <c r="AA81" s="688"/>
      <c r="AB81" s="688"/>
      <c r="AC81" s="688"/>
      <c r="AD81" s="688"/>
      <c r="AE81" s="688"/>
      <c r="AF81" s="688"/>
    </row>
    <row r="82" spans="1:32" hidden="1" x14ac:dyDescent="0.25">
      <c r="A82" s="910" t="s">
        <v>1543</v>
      </c>
      <c r="B82" s="930" t="s">
        <v>1496</v>
      </c>
      <c r="C82" s="860"/>
      <c r="D82" s="922"/>
      <c r="E82" s="861"/>
      <c r="F82" s="861"/>
      <c r="G82" s="856">
        <f t="shared" si="14"/>
        <v>0</v>
      </c>
      <c r="H82" s="860"/>
      <c r="I82" s="922"/>
      <c r="J82" s="861"/>
      <c r="K82" s="861"/>
      <c r="L82" s="856">
        <f t="shared" si="15"/>
        <v>0</v>
      </c>
      <c r="M82" s="860"/>
      <c r="N82" s="922"/>
      <c r="O82" s="861"/>
      <c r="P82" s="861"/>
      <c r="Q82" s="856">
        <f t="shared" si="16"/>
        <v>0</v>
      </c>
      <c r="R82" s="923">
        <f t="shared" si="17"/>
        <v>0</v>
      </c>
      <c r="S82" s="924" t="s">
        <v>645</v>
      </c>
      <c r="T82" s="426">
        <f t="shared" si="18"/>
        <v>0</v>
      </c>
      <c r="U82" s="925">
        <f t="shared" si="19"/>
        <v>0</v>
      </c>
      <c r="V82" s="924" t="s">
        <v>645</v>
      </c>
      <c r="W82" s="926" t="str">
        <f t="shared" si="20"/>
        <v>0</v>
      </c>
      <c r="X82" s="467"/>
      <c r="Y82" s="467"/>
      <c r="Z82" s="688"/>
      <c r="AA82" s="688"/>
      <c r="AB82" s="688"/>
      <c r="AC82" s="688"/>
      <c r="AD82" s="688"/>
      <c r="AE82" s="688"/>
      <c r="AF82" s="688"/>
    </row>
    <row r="83" spans="1:32" hidden="1" x14ac:dyDescent="0.25">
      <c r="A83" s="910" t="s">
        <v>1544</v>
      </c>
      <c r="B83" s="930" t="s">
        <v>1496</v>
      </c>
      <c r="C83" s="860"/>
      <c r="D83" s="922"/>
      <c r="E83" s="861"/>
      <c r="F83" s="861"/>
      <c r="G83" s="856">
        <f t="shared" si="14"/>
        <v>0</v>
      </c>
      <c r="H83" s="860"/>
      <c r="I83" s="922"/>
      <c r="J83" s="861"/>
      <c r="K83" s="861"/>
      <c r="L83" s="856">
        <f t="shared" si="15"/>
        <v>0</v>
      </c>
      <c r="M83" s="860"/>
      <c r="N83" s="922"/>
      <c r="O83" s="861"/>
      <c r="P83" s="861"/>
      <c r="Q83" s="856">
        <f t="shared" si="16"/>
        <v>0</v>
      </c>
      <c r="R83" s="923">
        <f t="shared" si="17"/>
        <v>0</v>
      </c>
      <c r="S83" s="924" t="s">
        <v>645</v>
      </c>
      <c r="T83" s="426">
        <f t="shared" si="18"/>
        <v>0</v>
      </c>
      <c r="U83" s="925">
        <f t="shared" si="19"/>
        <v>0</v>
      </c>
      <c r="V83" s="924" t="s">
        <v>645</v>
      </c>
      <c r="W83" s="926" t="str">
        <f t="shared" si="20"/>
        <v>0</v>
      </c>
      <c r="X83" s="467"/>
      <c r="Y83" s="467"/>
      <c r="Z83" s="688"/>
      <c r="AA83" s="688"/>
      <c r="AB83" s="688"/>
      <c r="AC83" s="688"/>
      <c r="AD83" s="688"/>
      <c r="AE83" s="688"/>
      <c r="AF83" s="688"/>
    </row>
    <row r="84" spans="1:32" hidden="1" x14ac:dyDescent="0.25">
      <c r="A84" s="931" t="s">
        <v>1545</v>
      </c>
      <c r="B84" s="930" t="s">
        <v>1496</v>
      </c>
      <c r="C84" s="860"/>
      <c r="D84" s="922"/>
      <c r="E84" s="861"/>
      <c r="F84" s="861"/>
      <c r="G84" s="856">
        <f t="shared" si="14"/>
        <v>0</v>
      </c>
      <c r="H84" s="860"/>
      <c r="I84" s="922"/>
      <c r="J84" s="861"/>
      <c r="K84" s="861"/>
      <c r="L84" s="856">
        <f t="shared" si="15"/>
        <v>0</v>
      </c>
      <c r="M84" s="860"/>
      <c r="N84" s="922"/>
      <c r="O84" s="861"/>
      <c r="P84" s="861"/>
      <c r="Q84" s="856">
        <f t="shared" si="16"/>
        <v>0</v>
      </c>
      <c r="R84" s="923">
        <f t="shared" si="17"/>
        <v>0</v>
      </c>
      <c r="S84" s="924" t="s">
        <v>645</v>
      </c>
      <c r="T84" s="426">
        <f t="shared" si="18"/>
        <v>0</v>
      </c>
      <c r="U84" s="925">
        <f t="shared" si="19"/>
        <v>0</v>
      </c>
      <c r="V84" s="924" t="s">
        <v>645</v>
      </c>
      <c r="W84" s="926" t="str">
        <f t="shared" si="20"/>
        <v>0</v>
      </c>
      <c r="X84" s="467"/>
      <c r="Y84" s="467"/>
      <c r="Z84" s="688"/>
      <c r="AA84" s="688"/>
      <c r="AB84" s="688"/>
      <c r="AC84" s="688"/>
      <c r="AD84" s="688"/>
      <c r="AE84" s="688"/>
      <c r="AF84" s="688"/>
    </row>
    <row r="85" spans="1:32" hidden="1" x14ac:dyDescent="0.25">
      <c r="A85" s="910" t="s">
        <v>1546</v>
      </c>
      <c r="B85" s="930" t="s">
        <v>1496</v>
      </c>
      <c r="C85" s="860"/>
      <c r="D85" s="922"/>
      <c r="E85" s="861"/>
      <c r="F85" s="861"/>
      <c r="G85" s="856">
        <f t="shared" si="14"/>
        <v>0</v>
      </c>
      <c r="H85" s="860"/>
      <c r="I85" s="922"/>
      <c r="J85" s="861"/>
      <c r="K85" s="861"/>
      <c r="L85" s="856">
        <f t="shared" si="15"/>
        <v>0</v>
      </c>
      <c r="M85" s="860"/>
      <c r="N85" s="922"/>
      <c r="O85" s="861"/>
      <c r="P85" s="861"/>
      <c r="Q85" s="856">
        <f t="shared" si="16"/>
        <v>0</v>
      </c>
      <c r="R85" s="923">
        <f t="shared" si="17"/>
        <v>0</v>
      </c>
      <c r="S85" s="924" t="s">
        <v>645</v>
      </c>
      <c r="T85" s="426">
        <f t="shared" si="18"/>
        <v>0</v>
      </c>
      <c r="U85" s="925">
        <f t="shared" si="19"/>
        <v>0</v>
      </c>
      <c r="V85" s="924" t="s">
        <v>645</v>
      </c>
      <c r="W85" s="926" t="str">
        <f t="shared" si="20"/>
        <v>0</v>
      </c>
      <c r="X85" s="467"/>
      <c r="Y85" s="467"/>
      <c r="Z85" s="688"/>
      <c r="AA85" s="688"/>
      <c r="AB85" s="688"/>
      <c r="AC85" s="688"/>
      <c r="AD85" s="688"/>
      <c r="AE85" s="688"/>
      <c r="AF85" s="688"/>
    </row>
    <row r="86" spans="1:32" hidden="1" x14ac:dyDescent="0.25">
      <c r="A86" s="910" t="s">
        <v>1547</v>
      </c>
      <c r="B86" s="930" t="s">
        <v>1496</v>
      </c>
      <c r="C86" s="860"/>
      <c r="D86" s="922"/>
      <c r="E86" s="861"/>
      <c r="F86" s="861"/>
      <c r="G86" s="856">
        <f t="shared" si="14"/>
        <v>0</v>
      </c>
      <c r="H86" s="860"/>
      <c r="I86" s="922"/>
      <c r="J86" s="861"/>
      <c r="K86" s="861"/>
      <c r="L86" s="856">
        <f t="shared" si="15"/>
        <v>0</v>
      </c>
      <c r="M86" s="860"/>
      <c r="N86" s="922"/>
      <c r="O86" s="861"/>
      <c r="P86" s="861"/>
      <c r="Q86" s="856">
        <f t="shared" si="16"/>
        <v>0</v>
      </c>
      <c r="R86" s="923">
        <f t="shared" si="17"/>
        <v>0</v>
      </c>
      <c r="S86" s="924" t="s">
        <v>645</v>
      </c>
      <c r="T86" s="426">
        <f t="shared" si="18"/>
        <v>0</v>
      </c>
      <c r="U86" s="925">
        <f t="shared" si="19"/>
        <v>0</v>
      </c>
      <c r="V86" s="924" t="s">
        <v>645</v>
      </c>
      <c r="W86" s="926" t="str">
        <f t="shared" si="20"/>
        <v>0</v>
      </c>
      <c r="X86" s="467"/>
      <c r="Y86" s="467"/>
      <c r="Z86" s="688"/>
      <c r="AA86" s="688"/>
      <c r="AB86" s="688"/>
      <c r="AC86" s="688"/>
      <c r="AD86" s="688"/>
      <c r="AE86" s="688"/>
      <c r="AF86" s="688"/>
    </row>
    <row r="87" spans="1:32" hidden="1" x14ac:dyDescent="0.25">
      <c r="A87" s="910" t="s">
        <v>1548</v>
      </c>
      <c r="B87" s="930" t="s">
        <v>1496</v>
      </c>
      <c r="C87" s="860"/>
      <c r="D87" s="922"/>
      <c r="E87" s="861"/>
      <c r="F87" s="861"/>
      <c r="G87" s="856">
        <f t="shared" si="14"/>
        <v>0</v>
      </c>
      <c r="H87" s="860"/>
      <c r="I87" s="922"/>
      <c r="J87" s="861"/>
      <c r="K87" s="861"/>
      <c r="L87" s="856">
        <f t="shared" si="15"/>
        <v>0</v>
      </c>
      <c r="M87" s="860"/>
      <c r="N87" s="922"/>
      <c r="O87" s="861"/>
      <c r="P87" s="861"/>
      <c r="Q87" s="856">
        <f t="shared" si="16"/>
        <v>0</v>
      </c>
      <c r="R87" s="923">
        <f t="shared" si="17"/>
        <v>0</v>
      </c>
      <c r="S87" s="924" t="s">
        <v>645</v>
      </c>
      <c r="T87" s="426">
        <f t="shared" si="18"/>
        <v>0</v>
      </c>
      <c r="U87" s="925">
        <f t="shared" si="19"/>
        <v>0</v>
      </c>
      <c r="V87" s="924" t="s">
        <v>645</v>
      </c>
      <c r="W87" s="926" t="str">
        <f t="shared" si="20"/>
        <v>0</v>
      </c>
      <c r="X87" s="467"/>
      <c r="Y87" s="467"/>
      <c r="Z87" s="688"/>
      <c r="AA87" s="688"/>
      <c r="AB87" s="688"/>
      <c r="AC87" s="688"/>
      <c r="AD87" s="688"/>
      <c r="AE87" s="688"/>
      <c r="AF87" s="688"/>
    </row>
    <row r="88" spans="1:32" hidden="1" x14ac:dyDescent="0.25">
      <c r="A88" s="910" t="s">
        <v>1549</v>
      </c>
      <c r="B88" s="930" t="s">
        <v>1496</v>
      </c>
      <c r="C88" s="860"/>
      <c r="D88" s="922"/>
      <c r="E88" s="861"/>
      <c r="F88" s="861"/>
      <c r="G88" s="856">
        <f t="shared" si="14"/>
        <v>0</v>
      </c>
      <c r="H88" s="860"/>
      <c r="I88" s="922"/>
      <c r="J88" s="861"/>
      <c r="K88" s="861"/>
      <c r="L88" s="856">
        <f t="shared" si="15"/>
        <v>0</v>
      </c>
      <c r="M88" s="860"/>
      <c r="N88" s="922"/>
      <c r="O88" s="861"/>
      <c r="P88" s="861"/>
      <c r="Q88" s="856">
        <f t="shared" si="16"/>
        <v>0</v>
      </c>
      <c r="R88" s="923">
        <f t="shared" si="17"/>
        <v>0</v>
      </c>
      <c r="S88" s="924" t="s">
        <v>645</v>
      </c>
      <c r="T88" s="426">
        <f t="shared" si="18"/>
        <v>0</v>
      </c>
      <c r="U88" s="925">
        <f t="shared" si="19"/>
        <v>0</v>
      </c>
      <c r="V88" s="924" t="s">
        <v>645</v>
      </c>
      <c r="W88" s="926" t="str">
        <f t="shared" si="20"/>
        <v>0</v>
      </c>
      <c r="X88" s="467"/>
      <c r="Y88" s="467"/>
      <c r="Z88" s="688"/>
      <c r="AA88" s="688"/>
      <c r="AB88" s="688"/>
      <c r="AC88" s="688"/>
      <c r="AD88" s="688"/>
      <c r="AE88" s="688"/>
      <c r="AF88" s="688"/>
    </row>
    <row r="89" spans="1:32" hidden="1" x14ac:dyDescent="0.25">
      <c r="A89" s="910" t="s">
        <v>1550</v>
      </c>
      <c r="B89" s="930" t="s">
        <v>1496</v>
      </c>
      <c r="C89" s="860"/>
      <c r="D89" s="922"/>
      <c r="E89" s="861"/>
      <c r="F89" s="861"/>
      <c r="G89" s="856">
        <f t="shared" si="14"/>
        <v>0</v>
      </c>
      <c r="H89" s="860"/>
      <c r="I89" s="922"/>
      <c r="J89" s="861"/>
      <c r="K89" s="861"/>
      <c r="L89" s="856">
        <f t="shared" si="15"/>
        <v>0</v>
      </c>
      <c r="M89" s="860"/>
      <c r="N89" s="922"/>
      <c r="O89" s="861"/>
      <c r="P89" s="861"/>
      <c r="Q89" s="856">
        <f t="shared" si="16"/>
        <v>0</v>
      </c>
      <c r="R89" s="923">
        <f t="shared" si="17"/>
        <v>0</v>
      </c>
      <c r="S89" s="924" t="s">
        <v>645</v>
      </c>
      <c r="T89" s="426">
        <f t="shared" si="18"/>
        <v>0</v>
      </c>
      <c r="U89" s="925">
        <f t="shared" si="19"/>
        <v>0</v>
      </c>
      <c r="V89" s="924" t="s">
        <v>645</v>
      </c>
      <c r="W89" s="926" t="str">
        <f t="shared" si="20"/>
        <v>0</v>
      </c>
      <c r="X89" s="467"/>
      <c r="Y89" s="467"/>
      <c r="Z89" s="688"/>
      <c r="AA89" s="688"/>
      <c r="AB89" s="688"/>
      <c r="AC89" s="688"/>
      <c r="AD89" s="688"/>
      <c r="AE89" s="688"/>
      <c r="AF89" s="688"/>
    </row>
    <row r="90" spans="1:32" x14ac:dyDescent="0.25">
      <c r="A90" s="910" t="s">
        <v>319</v>
      </c>
      <c r="B90" s="911" t="s">
        <v>1551</v>
      </c>
      <c r="C90" s="912">
        <f t="shared" ref="C90:Q90" si="21">SUM(C91:C130)</f>
        <v>541.89</v>
      </c>
      <c r="D90" s="913">
        <f t="shared" si="21"/>
        <v>0</v>
      </c>
      <c r="E90" s="913">
        <f t="shared" si="21"/>
        <v>459.43259999999998</v>
      </c>
      <c r="F90" s="914">
        <f t="shared" si="21"/>
        <v>0</v>
      </c>
      <c r="G90" s="912">
        <f t="shared" si="21"/>
        <v>459.43259999999998</v>
      </c>
      <c r="H90" s="912">
        <f t="shared" si="21"/>
        <v>501.87</v>
      </c>
      <c r="I90" s="913">
        <f t="shared" si="21"/>
        <v>0</v>
      </c>
      <c r="J90" s="913">
        <f t="shared" si="21"/>
        <v>234.55360999999999</v>
      </c>
      <c r="K90" s="914">
        <f t="shared" si="21"/>
        <v>0</v>
      </c>
      <c r="L90" s="912">
        <f t="shared" si="21"/>
        <v>234.55360999999999</v>
      </c>
      <c r="M90" s="912">
        <f t="shared" si="21"/>
        <v>1140.17</v>
      </c>
      <c r="N90" s="913">
        <f t="shared" si="21"/>
        <v>0</v>
      </c>
      <c r="O90" s="913">
        <f t="shared" si="21"/>
        <v>0</v>
      </c>
      <c r="P90" s="914">
        <f t="shared" si="21"/>
        <v>0</v>
      </c>
      <c r="Q90" s="912">
        <f t="shared" si="21"/>
        <v>0</v>
      </c>
      <c r="R90" s="915">
        <f>SUM(R91:R130)</f>
        <v>2183.9300000000003</v>
      </c>
      <c r="S90" s="916" t="s">
        <v>645</v>
      </c>
      <c r="T90" s="917">
        <f>SUM(T91:T130)</f>
        <v>693.98621000000003</v>
      </c>
      <c r="U90" s="918">
        <f>SUM(U91:U130)</f>
        <v>693.98621000000003</v>
      </c>
      <c r="V90" s="916" t="s">
        <v>645</v>
      </c>
      <c r="W90" s="919">
        <f>IFERROR(T90/R90,"0")</f>
        <v>0.31776943858090689</v>
      </c>
      <c r="X90" s="467"/>
      <c r="Y90" s="467"/>
      <c r="Z90" s="688"/>
      <c r="AA90" s="688"/>
      <c r="AB90" s="688"/>
      <c r="AC90" s="688"/>
      <c r="AD90" s="688"/>
      <c r="AE90" s="688"/>
      <c r="AF90" s="688"/>
    </row>
    <row r="91" spans="1:32" x14ac:dyDescent="0.25">
      <c r="A91" s="910" t="s">
        <v>687</v>
      </c>
      <c r="B91" s="929" t="s">
        <v>1552</v>
      </c>
      <c r="C91" s="860">
        <v>14.5</v>
      </c>
      <c r="D91" s="922"/>
      <c r="E91" s="861">
        <v>1.10531</v>
      </c>
      <c r="F91" s="861"/>
      <c r="G91" s="856">
        <f>D91+E91-F91</f>
        <v>1.10531</v>
      </c>
      <c r="H91" s="860">
        <v>8.69</v>
      </c>
      <c r="I91" s="922"/>
      <c r="J91" s="861">
        <v>3.0593300000000001</v>
      </c>
      <c r="K91" s="861"/>
      <c r="L91" s="856">
        <f t="shared" ref="L91:L130" si="22">I91+J91-K91</f>
        <v>3.0593300000000001</v>
      </c>
      <c r="M91" s="860">
        <v>17.38</v>
      </c>
      <c r="N91" s="922"/>
      <c r="O91" s="861"/>
      <c r="P91" s="861"/>
      <c r="Q91" s="856">
        <f t="shared" ref="Q91:Q130" si="23">N91+O91-P91</f>
        <v>0</v>
      </c>
      <c r="R91" s="923">
        <f>SUM(C91,H91,M91)</f>
        <v>40.569999999999993</v>
      </c>
      <c r="S91" s="924" t="s">
        <v>645</v>
      </c>
      <c r="T91" s="426">
        <f>SUM(E91,J91,O91)</f>
        <v>4.1646400000000003</v>
      </c>
      <c r="U91" s="925">
        <f>SUM(G91,L91,Q91)</f>
        <v>4.1646400000000003</v>
      </c>
      <c r="V91" s="924" t="s">
        <v>645</v>
      </c>
      <c r="W91" s="926">
        <f t="shared" ref="W91:W130" si="24">IFERROR(T91/R91,"0")</f>
        <v>0.10265319201380332</v>
      </c>
      <c r="X91" s="467"/>
      <c r="Y91" s="467"/>
      <c r="Z91" s="688"/>
      <c r="AA91" s="688"/>
      <c r="AB91" s="688"/>
      <c r="AC91" s="688"/>
      <c r="AD91" s="688"/>
      <c r="AE91" s="688"/>
      <c r="AF91" s="688"/>
    </row>
    <row r="92" spans="1:32" x14ac:dyDescent="0.25">
      <c r="A92" s="910" t="s">
        <v>688</v>
      </c>
      <c r="B92" s="929" t="s">
        <v>1553</v>
      </c>
      <c r="C92" s="860">
        <v>23.2</v>
      </c>
      <c r="D92" s="922"/>
      <c r="E92" s="861">
        <v>9.0790000000000006</v>
      </c>
      <c r="F92" s="861"/>
      <c r="G92" s="856">
        <f t="shared" ref="G92:G130" si="25">D92+E92-F92</f>
        <v>9.0790000000000006</v>
      </c>
      <c r="H92" s="860">
        <v>13.44</v>
      </c>
      <c r="I92" s="922"/>
      <c r="J92" s="861">
        <v>6.6959999999999997</v>
      </c>
      <c r="K92" s="861"/>
      <c r="L92" s="856">
        <f t="shared" si="22"/>
        <v>6.6959999999999997</v>
      </c>
      <c r="M92" s="860">
        <v>86.88</v>
      </c>
      <c r="N92" s="922"/>
      <c r="O92" s="861"/>
      <c r="P92" s="861"/>
      <c r="Q92" s="856">
        <f t="shared" si="23"/>
        <v>0</v>
      </c>
      <c r="R92" s="923">
        <f t="shared" ref="R92:R130" si="26">SUM(C92,H92,M92)</f>
        <v>123.52</v>
      </c>
      <c r="S92" s="924" t="s">
        <v>645</v>
      </c>
      <c r="T92" s="426">
        <f t="shared" ref="T92:T130" si="27">SUM(E92,J92,O92)</f>
        <v>15.775</v>
      </c>
      <c r="U92" s="925">
        <f t="shared" ref="U92:U130" si="28">SUM(G92,L92,Q92)</f>
        <v>15.775</v>
      </c>
      <c r="V92" s="924" t="s">
        <v>645</v>
      </c>
      <c r="W92" s="926">
        <f t="shared" si="24"/>
        <v>0.12771211139896374</v>
      </c>
      <c r="X92" s="467"/>
      <c r="Y92" s="467"/>
      <c r="Z92" s="688"/>
      <c r="AA92" s="688"/>
      <c r="AB92" s="688"/>
      <c r="AC92" s="688"/>
      <c r="AD92" s="688"/>
      <c r="AE92" s="688"/>
      <c r="AF92" s="688"/>
    </row>
    <row r="93" spans="1:32" ht="22.5" x14ac:dyDescent="0.25">
      <c r="A93" s="910" t="s">
        <v>1554</v>
      </c>
      <c r="B93" s="929" t="s">
        <v>1555</v>
      </c>
      <c r="C93" s="860"/>
      <c r="D93" s="922"/>
      <c r="E93" s="861"/>
      <c r="F93" s="861"/>
      <c r="G93" s="856">
        <f>D93+E93-F93</f>
        <v>0</v>
      </c>
      <c r="H93" s="860"/>
      <c r="I93" s="922"/>
      <c r="J93" s="861"/>
      <c r="K93" s="861"/>
      <c r="L93" s="856">
        <f t="shared" si="22"/>
        <v>0</v>
      </c>
      <c r="M93" s="860"/>
      <c r="N93" s="922"/>
      <c r="O93" s="861"/>
      <c r="P93" s="861"/>
      <c r="Q93" s="856">
        <f t="shared" si="23"/>
        <v>0</v>
      </c>
      <c r="R93" s="923">
        <f t="shared" si="26"/>
        <v>0</v>
      </c>
      <c r="S93" s="924" t="s">
        <v>645</v>
      </c>
      <c r="T93" s="426">
        <f t="shared" si="27"/>
        <v>0</v>
      </c>
      <c r="U93" s="925">
        <f t="shared" si="28"/>
        <v>0</v>
      </c>
      <c r="V93" s="924" t="s">
        <v>645</v>
      </c>
      <c r="W93" s="926" t="str">
        <f t="shared" si="24"/>
        <v>0</v>
      </c>
      <c r="X93" s="467"/>
      <c r="Y93" s="467"/>
      <c r="Z93" s="688"/>
      <c r="AA93" s="688"/>
      <c r="AB93" s="688"/>
      <c r="AC93" s="688"/>
      <c r="AD93" s="688"/>
      <c r="AE93" s="688"/>
      <c r="AF93" s="688"/>
    </row>
    <row r="94" spans="1:32" ht="22.5" x14ac:dyDescent="0.25">
      <c r="A94" s="910" t="s">
        <v>1556</v>
      </c>
      <c r="B94" s="929" t="s">
        <v>1557</v>
      </c>
      <c r="C94" s="860"/>
      <c r="D94" s="922"/>
      <c r="E94" s="861"/>
      <c r="F94" s="861"/>
      <c r="G94" s="856">
        <f t="shared" si="25"/>
        <v>0</v>
      </c>
      <c r="H94" s="860"/>
      <c r="I94" s="922"/>
      <c r="J94" s="861"/>
      <c r="K94" s="861"/>
      <c r="L94" s="856">
        <f t="shared" si="22"/>
        <v>0</v>
      </c>
      <c r="M94" s="860"/>
      <c r="N94" s="922"/>
      <c r="O94" s="861"/>
      <c r="P94" s="861"/>
      <c r="Q94" s="856">
        <f t="shared" si="23"/>
        <v>0</v>
      </c>
      <c r="R94" s="923">
        <f t="shared" si="26"/>
        <v>0</v>
      </c>
      <c r="S94" s="924" t="s">
        <v>645</v>
      </c>
      <c r="T94" s="426">
        <f t="shared" si="27"/>
        <v>0</v>
      </c>
      <c r="U94" s="925">
        <f t="shared" si="28"/>
        <v>0</v>
      </c>
      <c r="V94" s="924" t="s">
        <v>645</v>
      </c>
      <c r="W94" s="926" t="str">
        <f t="shared" si="24"/>
        <v>0</v>
      </c>
      <c r="X94" s="467"/>
      <c r="Y94" s="467"/>
      <c r="Z94" s="688"/>
      <c r="AA94" s="688"/>
      <c r="AB94" s="688"/>
      <c r="AC94" s="688"/>
      <c r="AD94" s="688"/>
      <c r="AE94" s="688"/>
      <c r="AF94" s="688"/>
    </row>
    <row r="95" spans="1:32" x14ac:dyDescent="0.25">
      <c r="A95" s="910" t="s">
        <v>1558</v>
      </c>
      <c r="B95" s="929" t="s">
        <v>1559</v>
      </c>
      <c r="C95" s="860"/>
      <c r="D95" s="922"/>
      <c r="E95" s="861"/>
      <c r="F95" s="861"/>
      <c r="G95" s="856">
        <f t="shared" si="25"/>
        <v>0</v>
      </c>
      <c r="H95" s="860"/>
      <c r="I95" s="922"/>
      <c r="J95" s="861">
        <v>3.1059999999999999</v>
      </c>
      <c r="K95" s="861"/>
      <c r="L95" s="856">
        <f t="shared" si="22"/>
        <v>3.1059999999999999</v>
      </c>
      <c r="M95" s="860">
        <v>115.85</v>
      </c>
      <c r="N95" s="922"/>
      <c r="O95" s="861"/>
      <c r="P95" s="861"/>
      <c r="Q95" s="856">
        <f t="shared" si="23"/>
        <v>0</v>
      </c>
      <c r="R95" s="923">
        <f t="shared" si="26"/>
        <v>115.85</v>
      </c>
      <c r="S95" s="924" t="s">
        <v>645</v>
      </c>
      <c r="T95" s="426">
        <f t="shared" si="27"/>
        <v>3.1059999999999999</v>
      </c>
      <c r="U95" s="925">
        <f t="shared" si="28"/>
        <v>3.1059999999999999</v>
      </c>
      <c r="V95" s="924" t="s">
        <v>645</v>
      </c>
      <c r="W95" s="926">
        <f t="shared" si="24"/>
        <v>2.6810530858869228E-2</v>
      </c>
      <c r="X95" s="467"/>
      <c r="Y95" s="467"/>
      <c r="Z95" s="688"/>
      <c r="AA95" s="688"/>
      <c r="AB95" s="688"/>
      <c r="AC95" s="688"/>
      <c r="AD95" s="688"/>
      <c r="AE95" s="688"/>
      <c r="AF95" s="688"/>
    </row>
    <row r="96" spans="1:32" x14ac:dyDescent="0.25">
      <c r="A96" s="910" t="s">
        <v>1560</v>
      </c>
      <c r="B96" s="929" t="s">
        <v>1561</v>
      </c>
      <c r="C96" s="860"/>
      <c r="D96" s="922"/>
      <c r="E96" s="861"/>
      <c r="F96" s="861"/>
      <c r="G96" s="856">
        <f t="shared" si="25"/>
        <v>0</v>
      </c>
      <c r="H96" s="860">
        <v>14.48</v>
      </c>
      <c r="I96" s="922"/>
      <c r="J96" s="861"/>
      <c r="K96" s="861"/>
      <c r="L96" s="856">
        <f t="shared" si="22"/>
        <v>0</v>
      </c>
      <c r="M96" s="860">
        <v>28.96</v>
      </c>
      <c r="N96" s="922"/>
      <c r="O96" s="861"/>
      <c r="P96" s="861"/>
      <c r="Q96" s="856">
        <f t="shared" si="23"/>
        <v>0</v>
      </c>
      <c r="R96" s="923">
        <f t="shared" si="26"/>
        <v>43.44</v>
      </c>
      <c r="S96" s="924" t="s">
        <v>645</v>
      </c>
      <c r="T96" s="426">
        <f t="shared" si="27"/>
        <v>0</v>
      </c>
      <c r="U96" s="925">
        <f t="shared" si="28"/>
        <v>0</v>
      </c>
      <c r="V96" s="924" t="s">
        <v>645</v>
      </c>
      <c r="W96" s="926">
        <f t="shared" si="24"/>
        <v>0</v>
      </c>
      <c r="X96" s="467"/>
      <c r="Y96" s="467"/>
      <c r="Z96" s="688"/>
      <c r="AA96" s="688"/>
      <c r="AB96" s="688"/>
      <c r="AC96" s="688"/>
      <c r="AD96" s="688"/>
      <c r="AE96" s="688"/>
      <c r="AF96" s="688"/>
    </row>
    <row r="97" spans="1:32" x14ac:dyDescent="0.25">
      <c r="A97" s="910" t="s">
        <v>1562</v>
      </c>
      <c r="B97" s="929" t="s">
        <v>1496</v>
      </c>
      <c r="C97" s="860"/>
      <c r="D97" s="922"/>
      <c r="E97" s="861"/>
      <c r="F97" s="861"/>
      <c r="G97" s="856">
        <f t="shared" si="25"/>
        <v>0</v>
      </c>
      <c r="H97" s="860"/>
      <c r="I97" s="922"/>
      <c r="J97" s="861"/>
      <c r="K97" s="861"/>
      <c r="L97" s="856">
        <f t="shared" si="22"/>
        <v>0</v>
      </c>
      <c r="M97" s="860"/>
      <c r="N97" s="922"/>
      <c r="O97" s="861"/>
      <c r="P97" s="861"/>
      <c r="Q97" s="856">
        <f t="shared" si="23"/>
        <v>0</v>
      </c>
      <c r="R97" s="923">
        <f t="shared" si="26"/>
        <v>0</v>
      </c>
      <c r="S97" s="924" t="s">
        <v>645</v>
      </c>
      <c r="T97" s="426">
        <f t="shared" si="27"/>
        <v>0</v>
      </c>
      <c r="U97" s="925">
        <f t="shared" si="28"/>
        <v>0</v>
      </c>
      <c r="V97" s="924" t="s">
        <v>645</v>
      </c>
      <c r="W97" s="926" t="str">
        <f t="shared" si="24"/>
        <v>0</v>
      </c>
      <c r="X97" s="467"/>
      <c r="Y97" s="467"/>
      <c r="Z97" s="688"/>
      <c r="AA97" s="688"/>
      <c r="AB97" s="688"/>
      <c r="AC97" s="688"/>
      <c r="AD97" s="688"/>
      <c r="AE97" s="688"/>
      <c r="AF97" s="688"/>
    </row>
    <row r="98" spans="1:32" x14ac:dyDescent="0.25">
      <c r="A98" s="910" t="s">
        <v>1563</v>
      </c>
      <c r="B98" s="929" t="s">
        <v>1496</v>
      </c>
      <c r="C98" s="860"/>
      <c r="D98" s="922"/>
      <c r="E98" s="861"/>
      <c r="F98" s="861"/>
      <c r="G98" s="856">
        <f t="shared" si="25"/>
        <v>0</v>
      </c>
      <c r="H98" s="860"/>
      <c r="I98" s="922"/>
      <c r="J98" s="861"/>
      <c r="K98" s="861"/>
      <c r="L98" s="856">
        <f t="shared" si="22"/>
        <v>0</v>
      </c>
      <c r="M98" s="860"/>
      <c r="N98" s="922"/>
      <c r="O98" s="861"/>
      <c r="P98" s="861"/>
      <c r="Q98" s="856">
        <f t="shared" si="23"/>
        <v>0</v>
      </c>
      <c r="R98" s="923">
        <f t="shared" si="26"/>
        <v>0</v>
      </c>
      <c r="S98" s="924" t="s">
        <v>645</v>
      </c>
      <c r="T98" s="426">
        <f t="shared" si="27"/>
        <v>0</v>
      </c>
      <c r="U98" s="925">
        <f t="shared" si="28"/>
        <v>0</v>
      </c>
      <c r="V98" s="924" t="s">
        <v>645</v>
      </c>
      <c r="W98" s="926" t="str">
        <f t="shared" si="24"/>
        <v>0</v>
      </c>
      <c r="X98" s="467"/>
      <c r="Y98" s="467"/>
      <c r="Z98" s="688"/>
      <c r="AA98" s="688"/>
      <c r="AB98" s="688"/>
      <c r="AC98" s="688"/>
      <c r="AD98" s="688"/>
      <c r="AE98" s="688"/>
      <c r="AF98" s="688"/>
    </row>
    <row r="99" spans="1:32" x14ac:dyDescent="0.25">
      <c r="A99" s="910" t="s">
        <v>1564</v>
      </c>
      <c r="B99" s="929" t="s">
        <v>1565</v>
      </c>
      <c r="C99" s="860"/>
      <c r="D99" s="922"/>
      <c r="E99" s="861"/>
      <c r="F99" s="861"/>
      <c r="G99" s="856">
        <f t="shared" si="25"/>
        <v>0</v>
      </c>
      <c r="H99" s="860"/>
      <c r="I99" s="922"/>
      <c r="J99" s="861">
        <v>3.1556199999999999</v>
      </c>
      <c r="K99" s="861"/>
      <c r="L99" s="856">
        <f t="shared" si="22"/>
        <v>3.1556199999999999</v>
      </c>
      <c r="M99" s="860">
        <v>240</v>
      </c>
      <c r="N99" s="922"/>
      <c r="O99" s="861"/>
      <c r="P99" s="861"/>
      <c r="Q99" s="856">
        <f t="shared" si="23"/>
        <v>0</v>
      </c>
      <c r="R99" s="923">
        <f t="shared" si="26"/>
        <v>240</v>
      </c>
      <c r="S99" s="924" t="s">
        <v>645</v>
      </c>
      <c r="T99" s="426">
        <f t="shared" si="27"/>
        <v>3.1556199999999999</v>
      </c>
      <c r="U99" s="925">
        <f t="shared" si="28"/>
        <v>3.1556199999999999</v>
      </c>
      <c r="V99" s="924" t="s">
        <v>645</v>
      </c>
      <c r="W99" s="926">
        <f t="shared" si="24"/>
        <v>1.3148416666666666E-2</v>
      </c>
      <c r="X99" s="467"/>
      <c r="Y99" s="467"/>
      <c r="Z99" s="688"/>
      <c r="AA99" s="688"/>
      <c r="AB99" s="688"/>
      <c r="AC99" s="688"/>
      <c r="AD99" s="688"/>
      <c r="AE99" s="688"/>
      <c r="AF99" s="688"/>
    </row>
    <row r="100" spans="1:32" x14ac:dyDescent="0.25">
      <c r="A100" s="910" t="s">
        <v>1566</v>
      </c>
      <c r="B100" s="929" t="s">
        <v>1567</v>
      </c>
      <c r="C100" s="860">
        <v>66.7</v>
      </c>
      <c r="D100" s="922"/>
      <c r="E100" s="861"/>
      <c r="F100" s="861"/>
      <c r="G100" s="856">
        <f t="shared" si="25"/>
        <v>0</v>
      </c>
      <c r="H100" s="860"/>
      <c r="I100" s="922"/>
      <c r="J100" s="861">
        <v>7.1584700000000003</v>
      </c>
      <c r="K100" s="861"/>
      <c r="L100" s="856">
        <f t="shared" si="22"/>
        <v>7.1584700000000003</v>
      </c>
      <c r="M100" s="860"/>
      <c r="N100" s="922"/>
      <c r="O100" s="861"/>
      <c r="P100" s="861"/>
      <c r="Q100" s="856">
        <f t="shared" si="23"/>
        <v>0</v>
      </c>
      <c r="R100" s="923">
        <f t="shared" si="26"/>
        <v>66.7</v>
      </c>
      <c r="S100" s="924" t="s">
        <v>645</v>
      </c>
      <c r="T100" s="426">
        <f t="shared" si="27"/>
        <v>7.1584700000000003</v>
      </c>
      <c r="U100" s="925">
        <f t="shared" si="28"/>
        <v>7.1584700000000003</v>
      </c>
      <c r="V100" s="924" t="s">
        <v>645</v>
      </c>
      <c r="W100" s="926">
        <f t="shared" si="24"/>
        <v>0.10732338830584708</v>
      </c>
      <c r="X100" s="467"/>
      <c r="Y100" s="467"/>
      <c r="Z100" s="688"/>
      <c r="AA100" s="688"/>
      <c r="AB100" s="688"/>
      <c r="AC100" s="688"/>
      <c r="AD100" s="688"/>
      <c r="AE100" s="688"/>
      <c r="AF100" s="688"/>
    </row>
    <row r="101" spans="1:32" x14ac:dyDescent="0.25">
      <c r="A101" s="910" t="s">
        <v>1568</v>
      </c>
      <c r="B101" s="929" t="s">
        <v>1569</v>
      </c>
      <c r="C101" s="860">
        <v>19.7</v>
      </c>
      <c r="D101" s="922"/>
      <c r="E101" s="861">
        <v>107.67597000000001</v>
      </c>
      <c r="F101" s="861"/>
      <c r="G101" s="856">
        <f t="shared" si="25"/>
        <v>107.67597000000001</v>
      </c>
      <c r="H101" s="860">
        <v>72.41</v>
      </c>
      <c r="I101" s="922"/>
      <c r="J101" s="861"/>
      <c r="K101" s="861"/>
      <c r="L101" s="856">
        <f t="shared" si="22"/>
        <v>0</v>
      </c>
      <c r="M101" s="860">
        <v>144.82</v>
      </c>
      <c r="N101" s="922"/>
      <c r="O101" s="861"/>
      <c r="P101" s="861"/>
      <c r="Q101" s="856">
        <f t="shared" si="23"/>
        <v>0</v>
      </c>
      <c r="R101" s="923">
        <f t="shared" si="26"/>
        <v>236.93</v>
      </c>
      <c r="S101" s="924" t="s">
        <v>645</v>
      </c>
      <c r="T101" s="426">
        <f t="shared" si="27"/>
        <v>107.67597000000001</v>
      </c>
      <c r="U101" s="925">
        <f t="shared" si="28"/>
        <v>107.67597000000001</v>
      </c>
      <c r="V101" s="924" t="s">
        <v>645</v>
      </c>
      <c r="W101" s="926">
        <f t="shared" si="24"/>
        <v>0.45446321698391934</v>
      </c>
      <c r="X101" s="467"/>
      <c r="Y101" s="467"/>
      <c r="Z101" s="688"/>
      <c r="AA101" s="688"/>
      <c r="AB101" s="688"/>
      <c r="AC101" s="688"/>
      <c r="AD101" s="688"/>
      <c r="AE101" s="688"/>
      <c r="AF101" s="688"/>
    </row>
    <row r="102" spans="1:32" x14ac:dyDescent="0.25">
      <c r="A102" s="910" t="s">
        <v>1570</v>
      </c>
      <c r="B102" s="929" t="s">
        <v>1571</v>
      </c>
      <c r="C102" s="860">
        <v>14.5</v>
      </c>
      <c r="D102" s="922"/>
      <c r="E102" s="861">
        <v>0.84280999999999995</v>
      </c>
      <c r="F102" s="861"/>
      <c r="G102" s="856">
        <f t="shared" si="25"/>
        <v>0.84280999999999995</v>
      </c>
      <c r="H102" s="860">
        <v>8.69</v>
      </c>
      <c r="I102" s="922"/>
      <c r="J102" s="861">
        <v>1.46427</v>
      </c>
      <c r="K102" s="861"/>
      <c r="L102" s="856">
        <f t="shared" si="22"/>
        <v>1.46427</v>
      </c>
      <c r="M102" s="860">
        <v>17.38</v>
      </c>
      <c r="N102" s="922"/>
      <c r="O102" s="861"/>
      <c r="P102" s="861"/>
      <c r="Q102" s="856">
        <f t="shared" si="23"/>
        <v>0</v>
      </c>
      <c r="R102" s="923">
        <f t="shared" si="26"/>
        <v>40.569999999999993</v>
      </c>
      <c r="S102" s="924" t="s">
        <v>645</v>
      </c>
      <c r="T102" s="426">
        <f t="shared" si="27"/>
        <v>2.30708</v>
      </c>
      <c r="U102" s="925">
        <f t="shared" si="28"/>
        <v>2.30708</v>
      </c>
      <c r="V102" s="924" t="s">
        <v>645</v>
      </c>
      <c r="W102" s="926">
        <f t="shared" si="24"/>
        <v>5.6866650234163187E-2</v>
      </c>
      <c r="X102" s="467"/>
      <c r="Y102" s="467"/>
      <c r="Z102" s="688"/>
      <c r="AA102" s="688"/>
      <c r="AB102" s="688"/>
      <c r="AC102" s="688"/>
      <c r="AD102" s="688"/>
      <c r="AE102" s="688"/>
      <c r="AF102" s="688"/>
    </row>
    <row r="103" spans="1:32" x14ac:dyDescent="0.25">
      <c r="A103" s="910" t="s">
        <v>1572</v>
      </c>
      <c r="B103" s="929" t="s">
        <v>1573</v>
      </c>
      <c r="C103" s="860">
        <v>8.6999999999999993</v>
      </c>
      <c r="D103" s="922"/>
      <c r="E103" s="861"/>
      <c r="F103" s="861"/>
      <c r="G103" s="856">
        <f t="shared" si="25"/>
        <v>0</v>
      </c>
      <c r="H103" s="860">
        <v>14.5</v>
      </c>
      <c r="I103" s="922"/>
      <c r="J103" s="861"/>
      <c r="K103" s="861"/>
      <c r="L103" s="856">
        <f t="shared" si="22"/>
        <v>0</v>
      </c>
      <c r="M103" s="860"/>
      <c r="N103" s="922"/>
      <c r="O103" s="861"/>
      <c r="P103" s="861"/>
      <c r="Q103" s="856">
        <f t="shared" si="23"/>
        <v>0</v>
      </c>
      <c r="R103" s="923">
        <f t="shared" si="26"/>
        <v>23.2</v>
      </c>
      <c r="S103" s="924" t="s">
        <v>645</v>
      </c>
      <c r="T103" s="426">
        <f t="shared" si="27"/>
        <v>0</v>
      </c>
      <c r="U103" s="925">
        <f t="shared" si="28"/>
        <v>0</v>
      </c>
      <c r="V103" s="924" t="s">
        <v>645</v>
      </c>
      <c r="W103" s="926">
        <f t="shared" si="24"/>
        <v>0</v>
      </c>
      <c r="X103" s="467"/>
      <c r="Y103" s="467"/>
      <c r="Z103" s="688"/>
      <c r="AA103" s="688"/>
      <c r="AB103" s="688"/>
      <c r="AC103" s="688"/>
      <c r="AD103" s="688"/>
      <c r="AE103" s="688"/>
      <c r="AF103" s="688"/>
    </row>
    <row r="104" spans="1:32" x14ac:dyDescent="0.25">
      <c r="A104" s="910" t="s">
        <v>1574</v>
      </c>
      <c r="B104" s="929" t="s">
        <v>1575</v>
      </c>
      <c r="C104" s="860">
        <v>76.7</v>
      </c>
      <c r="D104" s="922"/>
      <c r="E104" s="861">
        <v>16.215910000000001</v>
      </c>
      <c r="F104" s="861"/>
      <c r="G104" s="856">
        <f t="shared" si="25"/>
        <v>16.215910000000001</v>
      </c>
      <c r="H104" s="860">
        <v>11.58</v>
      </c>
      <c r="I104" s="922"/>
      <c r="J104" s="861">
        <v>30.475670000000001</v>
      </c>
      <c r="K104" s="861"/>
      <c r="L104" s="856">
        <f t="shared" si="22"/>
        <v>30.475670000000001</v>
      </c>
      <c r="M104" s="860">
        <v>26.06</v>
      </c>
      <c r="N104" s="922"/>
      <c r="O104" s="861"/>
      <c r="P104" s="861"/>
      <c r="Q104" s="856">
        <f t="shared" si="23"/>
        <v>0</v>
      </c>
      <c r="R104" s="923">
        <f t="shared" si="26"/>
        <v>114.34</v>
      </c>
      <c r="S104" s="924" t="s">
        <v>645</v>
      </c>
      <c r="T104" s="426">
        <f t="shared" si="27"/>
        <v>46.691580000000002</v>
      </c>
      <c r="U104" s="925">
        <f t="shared" si="28"/>
        <v>46.691580000000002</v>
      </c>
      <c r="V104" s="924" t="s">
        <v>645</v>
      </c>
      <c r="W104" s="926">
        <f t="shared" si="24"/>
        <v>0.40835735525625327</v>
      </c>
      <c r="X104" s="467"/>
      <c r="Y104" s="467"/>
      <c r="Z104" s="688"/>
      <c r="AA104" s="688"/>
      <c r="AB104" s="688"/>
      <c r="AC104" s="688"/>
      <c r="AD104" s="688"/>
      <c r="AE104" s="688"/>
      <c r="AF104" s="688"/>
    </row>
    <row r="105" spans="1:32" x14ac:dyDescent="0.25">
      <c r="A105" s="910" t="s">
        <v>1576</v>
      </c>
      <c r="B105" s="929" t="s">
        <v>1577</v>
      </c>
      <c r="C105" s="860"/>
      <c r="D105" s="922"/>
      <c r="E105" s="861"/>
      <c r="F105" s="861"/>
      <c r="G105" s="856">
        <f t="shared" si="25"/>
        <v>0</v>
      </c>
      <c r="H105" s="860"/>
      <c r="I105" s="922"/>
      <c r="J105" s="861"/>
      <c r="K105" s="861"/>
      <c r="L105" s="856">
        <f t="shared" si="22"/>
        <v>0</v>
      </c>
      <c r="M105" s="860"/>
      <c r="N105" s="922"/>
      <c r="O105" s="861"/>
      <c r="P105" s="861"/>
      <c r="Q105" s="856">
        <f t="shared" si="23"/>
        <v>0</v>
      </c>
      <c r="R105" s="923">
        <f t="shared" si="26"/>
        <v>0</v>
      </c>
      <c r="S105" s="924" t="s">
        <v>645</v>
      </c>
      <c r="T105" s="426">
        <f t="shared" si="27"/>
        <v>0</v>
      </c>
      <c r="U105" s="925">
        <f t="shared" si="28"/>
        <v>0</v>
      </c>
      <c r="V105" s="924" t="s">
        <v>645</v>
      </c>
      <c r="W105" s="926" t="str">
        <f t="shared" si="24"/>
        <v>0</v>
      </c>
      <c r="X105" s="467"/>
      <c r="Y105" s="467"/>
      <c r="Z105" s="688"/>
      <c r="AA105" s="688"/>
      <c r="AB105" s="688"/>
      <c r="AC105" s="688"/>
      <c r="AD105" s="688"/>
      <c r="AE105" s="688"/>
      <c r="AF105" s="688"/>
    </row>
    <row r="106" spans="1:32" x14ac:dyDescent="0.25">
      <c r="A106" s="910" t="s">
        <v>1578</v>
      </c>
      <c r="B106" s="929" t="s">
        <v>1579</v>
      </c>
      <c r="C106" s="860">
        <v>126.9</v>
      </c>
      <c r="D106" s="922"/>
      <c r="E106" s="861">
        <v>193.84523999999999</v>
      </c>
      <c r="F106" s="861"/>
      <c r="G106" s="856">
        <f t="shared" si="25"/>
        <v>193.84523999999999</v>
      </c>
      <c r="H106" s="860">
        <v>22</v>
      </c>
      <c r="I106" s="922"/>
      <c r="J106" s="861">
        <v>38.239469999999997</v>
      </c>
      <c r="K106" s="861"/>
      <c r="L106" s="856">
        <f t="shared" si="22"/>
        <v>38.239469999999997</v>
      </c>
      <c r="M106" s="860">
        <v>135.03</v>
      </c>
      <c r="N106" s="922"/>
      <c r="O106" s="861"/>
      <c r="P106" s="861"/>
      <c r="Q106" s="856">
        <f t="shared" si="23"/>
        <v>0</v>
      </c>
      <c r="R106" s="923">
        <f t="shared" si="26"/>
        <v>283.93</v>
      </c>
      <c r="S106" s="924" t="s">
        <v>645</v>
      </c>
      <c r="T106" s="426">
        <f t="shared" si="27"/>
        <v>232.08470999999997</v>
      </c>
      <c r="U106" s="925">
        <f t="shared" si="28"/>
        <v>232.08470999999997</v>
      </c>
      <c r="V106" s="924" t="s">
        <v>645</v>
      </c>
      <c r="W106" s="926">
        <f t="shared" si="24"/>
        <v>0.81740115521431322</v>
      </c>
      <c r="X106" s="467"/>
      <c r="Y106" s="467"/>
      <c r="Z106" s="688"/>
      <c r="AA106" s="688"/>
      <c r="AB106" s="688"/>
      <c r="AC106" s="688"/>
      <c r="AD106" s="688"/>
      <c r="AE106" s="688"/>
      <c r="AF106" s="688"/>
    </row>
    <row r="107" spans="1:32" x14ac:dyDescent="0.25">
      <c r="A107" s="910" t="s">
        <v>1580</v>
      </c>
      <c r="B107" s="929" t="s">
        <v>1581</v>
      </c>
      <c r="C107" s="860"/>
      <c r="D107" s="922"/>
      <c r="E107" s="861">
        <v>2.3602699999999999</v>
      </c>
      <c r="F107" s="861"/>
      <c r="G107" s="856">
        <f t="shared" si="25"/>
        <v>2.3602699999999999</v>
      </c>
      <c r="H107" s="860">
        <v>5.79</v>
      </c>
      <c r="I107" s="922"/>
      <c r="J107" s="861">
        <v>5.3344500000000004</v>
      </c>
      <c r="K107" s="861"/>
      <c r="L107" s="856">
        <f t="shared" si="22"/>
        <v>5.3344500000000004</v>
      </c>
      <c r="M107" s="860">
        <v>5.79</v>
      </c>
      <c r="N107" s="922"/>
      <c r="O107" s="861"/>
      <c r="P107" s="861"/>
      <c r="Q107" s="856">
        <f t="shared" si="23"/>
        <v>0</v>
      </c>
      <c r="R107" s="923">
        <f t="shared" si="26"/>
        <v>11.58</v>
      </c>
      <c r="S107" s="924" t="s">
        <v>645</v>
      </c>
      <c r="T107" s="426">
        <f t="shared" si="27"/>
        <v>7.6947200000000002</v>
      </c>
      <c r="U107" s="925">
        <f t="shared" si="28"/>
        <v>7.6947200000000002</v>
      </c>
      <c r="V107" s="924" t="s">
        <v>645</v>
      </c>
      <c r="W107" s="926">
        <f t="shared" si="24"/>
        <v>0.66448359240069088</v>
      </c>
      <c r="X107" s="467"/>
      <c r="Y107" s="467"/>
      <c r="Z107" s="688"/>
      <c r="AA107" s="688"/>
      <c r="AB107" s="688"/>
      <c r="AC107" s="688"/>
      <c r="AD107" s="688"/>
      <c r="AE107" s="688"/>
      <c r="AF107" s="688"/>
    </row>
    <row r="108" spans="1:32" x14ac:dyDescent="0.25">
      <c r="A108" s="910" t="s">
        <v>1582</v>
      </c>
      <c r="B108" s="929" t="s">
        <v>1583</v>
      </c>
      <c r="C108" s="860">
        <v>13.9</v>
      </c>
      <c r="D108" s="922"/>
      <c r="E108" s="861"/>
      <c r="F108" s="861"/>
      <c r="G108" s="856">
        <f t="shared" si="25"/>
        <v>0</v>
      </c>
      <c r="H108" s="860">
        <v>14</v>
      </c>
      <c r="I108" s="922"/>
      <c r="J108" s="861"/>
      <c r="K108" s="861"/>
      <c r="L108" s="856">
        <f t="shared" si="22"/>
        <v>0</v>
      </c>
      <c r="M108" s="860">
        <v>14</v>
      </c>
      <c r="N108" s="922"/>
      <c r="O108" s="861"/>
      <c r="P108" s="861"/>
      <c r="Q108" s="856">
        <f t="shared" si="23"/>
        <v>0</v>
      </c>
      <c r="R108" s="923">
        <f t="shared" si="26"/>
        <v>41.9</v>
      </c>
      <c r="S108" s="924" t="s">
        <v>645</v>
      </c>
      <c r="T108" s="426">
        <f t="shared" si="27"/>
        <v>0</v>
      </c>
      <c r="U108" s="925">
        <f t="shared" si="28"/>
        <v>0</v>
      </c>
      <c r="V108" s="924" t="s">
        <v>645</v>
      </c>
      <c r="W108" s="926">
        <f t="shared" si="24"/>
        <v>0</v>
      </c>
      <c r="X108" s="467"/>
      <c r="Y108" s="467"/>
      <c r="Z108" s="688"/>
      <c r="AA108" s="688"/>
      <c r="AB108" s="688"/>
      <c r="AC108" s="688"/>
      <c r="AD108" s="688"/>
      <c r="AE108" s="688"/>
      <c r="AF108" s="688"/>
    </row>
    <row r="109" spans="1:32" ht="22.5" x14ac:dyDescent="0.25">
      <c r="A109" s="910" t="s">
        <v>1584</v>
      </c>
      <c r="B109" s="929" t="s">
        <v>1585</v>
      </c>
      <c r="C109" s="860">
        <v>65.099999999999994</v>
      </c>
      <c r="D109" s="922"/>
      <c r="E109" s="861">
        <v>12.45973</v>
      </c>
      <c r="F109" s="861"/>
      <c r="G109" s="856">
        <f t="shared" si="25"/>
        <v>12.45973</v>
      </c>
      <c r="H109" s="860">
        <v>28.96</v>
      </c>
      <c r="I109" s="922"/>
      <c r="J109" s="861"/>
      <c r="K109" s="861"/>
      <c r="L109" s="856">
        <f t="shared" si="22"/>
        <v>0</v>
      </c>
      <c r="M109" s="860">
        <v>55.03</v>
      </c>
      <c r="N109" s="922"/>
      <c r="O109" s="861"/>
      <c r="P109" s="861"/>
      <c r="Q109" s="856">
        <f t="shared" si="23"/>
        <v>0</v>
      </c>
      <c r="R109" s="923">
        <f t="shared" si="26"/>
        <v>149.09</v>
      </c>
      <c r="S109" s="924" t="s">
        <v>645</v>
      </c>
      <c r="T109" s="426">
        <f t="shared" si="27"/>
        <v>12.45973</v>
      </c>
      <c r="U109" s="925">
        <f t="shared" si="28"/>
        <v>12.45973</v>
      </c>
      <c r="V109" s="924" t="s">
        <v>645</v>
      </c>
      <c r="W109" s="926">
        <f t="shared" si="24"/>
        <v>8.357186934066671E-2</v>
      </c>
      <c r="X109" s="467"/>
      <c r="Y109" s="467"/>
      <c r="Z109" s="688"/>
      <c r="AA109" s="688"/>
      <c r="AB109" s="688"/>
      <c r="AC109" s="688"/>
      <c r="AD109" s="688"/>
      <c r="AE109" s="688"/>
      <c r="AF109" s="688"/>
    </row>
    <row r="110" spans="1:32" x14ac:dyDescent="0.25">
      <c r="A110" s="910" t="s">
        <v>1586</v>
      </c>
      <c r="B110" s="929" t="s">
        <v>1587</v>
      </c>
      <c r="C110" s="860">
        <v>10.8</v>
      </c>
      <c r="D110" s="922"/>
      <c r="E110" s="861">
        <v>19.650210000000001</v>
      </c>
      <c r="F110" s="861"/>
      <c r="G110" s="856">
        <f t="shared" si="25"/>
        <v>19.650210000000001</v>
      </c>
      <c r="H110" s="860">
        <v>5.79</v>
      </c>
      <c r="I110" s="922"/>
      <c r="J110" s="861">
        <v>6.0577500000000004</v>
      </c>
      <c r="K110" s="861"/>
      <c r="L110" s="856">
        <f t="shared" si="22"/>
        <v>6.0577500000000004</v>
      </c>
      <c r="M110" s="860">
        <v>11.58</v>
      </c>
      <c r="N110" s="922"/>
      <c r="O110" s="861"/>
      <c r="P110" s="861"/>
      <c r="Q110" s="856">
        <f t="shared" si="23"/>
        <v>0</v>
      </c>
      <c r="R110" s="923">
        <f t="shared" si="26"/>
        <v>28.17</v>
      </c>
      <c r="S110" s="924" t="s">
        <v>645</v>
      </c>
      <c r="T110" s="426">
        <f t="shared" si="27"/>
        <v>25.70796</v>
      </c>
      <c r="U110" s="925">
        <f t="shared" si="28"/>
        <v>25.70796</v>
      </c>
      <c r="V110" s="924" t="s">
        <v>645</v>
      </c>
      <c r="W110" s="926">
        <f t="shared" si="24"/>
        <v>0.91260063897763577</v>
      </c>
      <c r="X110" s="467"/>
      <c r="Y110" s="467"/>
      <c r="Z110" s="688"/>
      <c r="AA110" s="688"/>
      <c r="AB110" s="688"/>
      <c r="AC110" s="688"/>
      <c r="AD110" s="688"/>
      <c r="AE110" s="688"/>
      <c r="AF110" s="688"/>
    </row>
    <row r="111" spans="1:32" x14ac:dyDescent="0.25">
      <c r="A111" s="910" t="s">
        <v>1588</v>
      </c>
      <c r="B111" s="929" t="s">
        <v>1589</v>
      </c>
      <c r="C111" s="860">
        <v>4.3</v>
      </c>
      <c r="D111" s="922"/>
      <c r="E111" s="861"/>
      <c r="F111" s="861"/>
      <c r="G111" s="856">
        <f t="shared" si="25"/>
        <v>0</v>
      </c>
      <c r="H111" s="860"/>
      <c r="I111" s="922"/>
      <c r="J111" s="861"/>
      <c r="K111" s="861"/>
      <c r="L111" s="856">
        <f t="shared" si="22"/>
        <v>0</v>
      </c>
      <c r="M111" s="860">
        <v>1.45</v>
      </c>
      <c r="N111" s="922"/>
      <c r="O111" s="861"/>
      <c r="P111" s="861"/>
      <c r="Q111" s="856">
        <f t="shared" si="23"/>
        <v>0</v>
      </c>
      <c r="R111" s="923">
        <f t="shared" si="26"/>
        <v>5.75</v>
      </c>
      <c r="S111" s="924" t="s">
        <v>645</v>
      </c>
      <c r="T111" s="426">
        <f t="shared" si="27"/>
        <v>0</v>
      </c>
      <c r="U111" s="925">
        <f t="shared" si="28"/>
        <v>0</v>
      </c>
      <c r="V111" s="924" t="s">
        <v>645</v>
      </c>
      <c r="W111" s="926">
        <f t="shared" si="24"/>
        <v>0</v>
      </c>
      <c r="X111" s="467"/>
      <c r="Y111" s="467"/>
      <c r="Z111" s="688"/>
      <c r="AA111" s="688"/>
      <c r="AB111" s="688"/>
      <c r="AC111" s="688"/>
      <c r="AD111" s="688"/>
      <c r="AE111" s="688"/>
      <c r="AF111" s="688"/>
    </row>
    <row r="112" spans="1:32" x14ac:dyDescent="0.25">
      <c r="A112" s="910" t="s">
        <v>1590</v>
      </c>
      <c r="B112" s="929" t="s">
        <v>1591</v>
      </c>
      <c r="C112" s="860">
        <v>70.099999999999994</v>
      </c>
      <c r="D112" s="922"/>
      <c r="E112" s="861">
        <v>3.2829999999999999</v>
      </c>
      <c r="F112" s="861"/>
      <c r="G112" s="856">
        <f t="shared" si="25"/>
        <v>3.2829999999999999</v>
      </c>
      <c r="H112" s="860"/>
      <c r="I112" s="922"/>
      <c r="J112" s="861">
        <v>75.755420000000001</v>
      </c>
      <c r="K112" s="861"/>
      <c r="L112" s="856">
        <f t="shared" si="22"/>
        <v>75.755420000000001</v>
      </c>
      <c r="M112" s="860">
        <v>86.89</v>
      </c>
      <c r="N112" s="922"/>
      <c r="O112" s="861"/>
      <c r="P112" s="861"/>
      <c r="Q112" s="856">
        <f t="shared" si="23"/>
        <v>0</v>
      </c>
      <c r="R112" s="923">
        <f t="shared" si="26"/>
        <v>156.99</v>
      </c>
      <c r="S112" s="924" t="s">
        <v>645</v>
      </c>
      <c r="T112" s="426">
        <f t="shared" si="27"/>
        <v>79.038420000000002</v>
      </c>
      <c r="U112" s="925">
        <f t="shared" si="28"/>
        <v>79.038420000000002</v>
      </c>
      <c r="V112" s="924" t="s">
        <v>645</v>
      </c>
      <c r="W112" s="926">
        <f t="shared" si="24"/>
        <v>0.50346149436269827</v>
      </c>
      <c r="X112" s="467"/>
      <c r="Y112" s="467"/>
      <c r="Z112" s="688"/>
      <c r="AA112" s="688"/>
      <c r="AB112" s="688"/>
      <c r="AC112" s="688"/>
      <c r="AD112" s="688"/>
      <c r="AE112" s="688"/>
      <c r="AF112" s="688"/>
    </row>
    <row r="113" spans="1:32" x14ac:dyDescent="0.25">
      <c r="A113" s="910" t="s">
        <v>1592</v>
      </c>
      <c r="B113" s="929" t="s">
        <v>1593</v>
      </c>
      <c r="C113" s="860">
        <v>16.3</v>
      </c>
      <c r="D113" s="922"/>
      <c r="E113" s="861">
        <v>81.949820000000003</v>
      </c>
      <c r="F113" s="861"/>
      <c r="G113" s="856">
        <f t="shared" si="25"/>
        <v>81.949820000000003</v>
      </c>
      <c r="H113" s="860">
        <v>74.239999999999995</v>
      </c>
      <c r="I113" s="922"/>
      <c r="J113" s="861">
        <v>47.809159999999999</v>
      </c>
      <c r="K113" s="861"/>
      <c r="L113" s="856">
        <f t="shared" si="22"/>
        <v>47.809159999999999</v>
      </c>
      <c r="M113" s="860">
        <v>50.17</v>
      </c>
      <c r="N113" s="922"/>
      <c r="O113" s="861"/>
      <c r="P113" s="861"/>
      <c r="Q113" s="856">
        <f t="shared" si="23"/>
        <v>0</v>
      </c>
      <c r="R113" s="923">
        <f t="shared" si="26"/>
        <v>140.70999999999998</v>
      </c>
      <c r="S113" s="924" t="s">
        <v>645</v>
      </c>
      <c r="T113" s="426">
        <f t="shared" si="27"/>
        <v>129.75898000000001</v>
      </c>
      <c r="U113" s="925">
        <f t="shared" si="28"/>
        <v>129.75898000000001</v>
      </c>
      <c r="V113" s="924" t="s">
        <v>645</v>
      </c>
      <c r="W113" s="926">
        <f t="shared" si="24"/>
        <v>0.92217312202402124</v>
      </c>
      <c r="X113" s="467"/>
      <c r="Y113" s="467"/>
      <c r="Z113" s="688"/>
      <c r="AA113" s="688"/>
      <c r="AB113" s="688"/>
      <c r="AC113" s="688"/>
      <c r="AD113" s="688"/>
      <c r="AE113" s="688"/>
      <c r="AF113" s="688"/>
    </row>
    <row r="114" spans="1:32" x14ac:dyDescent="0.25">
      <c r="A114" s="910" t="s">
        <v>1594</v>
      </c>
      <c r="B114" s="929" t="s">
        <v>1595</v>
      </c>
      <c r="C114" s="860">
        <v>10.49</v>
      </c>
      <c r="D114" s="922"/>
      <c r="E114" s="861">
        <v>10.48902</v>
      </c>
      <c r="F114" s="861"/>
      <c r="G114" s="856">
        <f t="shared" si="25"/>
        <v>10.48902</v>
      </c>
      <c r="H114" s="860"/>
      <c r="I114" s="922"/>
      <c r="J114" s="861"/>
      <c r="K114" s="861"/>
      <c r="L114" s="856">
        <f t="shared" si="22"/>
        <v>0</v>
      </c>
      <c r="M114" s="860"/>
      <c r="N114" s="922"/>
      <c r="O114" s="861"/>
      <c r="P114" s="861"/>
      <c r="Q114" s="856">
        <f t="shared" si="23"/>
        <v>0</v>
      </c>
      <c r="R114" s="923">
        <f t="shared" si="26"/>
        <v>10.49</v>
      </c>
      <c r="S114" s="924" t="s">
        <v>645</v>
      </c>
      <c r="T114" s="426">
        <f t="shared" si="27"/>
        <v>10.48902</v>
      </c>
      <c r="U114" s="925">
        <f t="shared" si="28"/>
        <v>10.48902</v>
      </c>
      <c r="V114" s="924" t="s">
        <v>645</v>
      </c>
      <c r="W114" s="926">
        <f t="shared" si="24"/>
        <v>0.99990657769304092</v>
      </c>
      <c r="X114" s="467"/>
      <c r="Y114" s="467"/>
      <c r="Z114" s="688"/>
      <c r="AA114" s="688"/>
      <c r="AB114" s="688"/>
      <c r="AC114" s="688"/>
      <c r="AD114" s="688"/>
      <c r="AE114" s="688"/>
      <c r="AF114" s="688"/>
    </row>
    <row r="115" spans="1:32" x14ac:dyDescent="0.25">
      <c r="A115" s="910" t="s">
        <v>1596</v>
      </c>
      <c r="B115" s="929" t="s">
        <v>1597</v>
      </c>
      <c r="C115" s="860"/>
      <c r="D115" s="922"/>
      <c r="E115" s="861">
        <v>0.47631000000000001</v>
      </c>
      <c r="F115" s="861"/>
      <c r="G115" s="856">
        <f t="shared" si="25"/>
        <v>0.47631000000000001</v>
      </c>
      <c r="H115" s="860">
        <v>3.8</v>
      </c>
      <c r="I115" s="922"/>
      <c r="J115" s="861">
        <v>6.242</v>
      </c>
      <c r="K115" s="861"/>
      <c r="L115" s="856">
        <f t="shared" si="22"/>
        <v>6.242</v>
      </c>
      <c r="M115" s="860">
        <v>2.9</v>
      </c>
      <c r="N115" s="922"/>
      <c r="O115" s="861"/>
      <c r="P115" s="861"/>
      <c r="Q115" s="856">
        <f t="shared" si="23"/>
        <v>0</v>
      </c>
      <c r="R115" s="923">
        <f t="shared" si="26"/>
        <v>6.6999999999999993</v>
      </c>
      <c r="S115" s="924" t="s">
        <v>645</v>
      </c>
      <c r="T115" s="426">
        <f t="shared" si="27"/>
        <v>6.7183099999999998</v>
      </c>
      <c r="U115" s="925">
        <f t="shared" si="28"/>
        <v>6.7183099999999998</v>
      </c>
      <c r="V115" s="924" t="s">
        <v>645</v>
      </c>
      <c r="W115" s="926">
        <f t="shared" si="24"/>
        <v>1.0027328358208956</v>
      </c>
      <c r="X115" s="467"/>
      <c r="Y115" s="467"/>
      <c r="Z115" s="688"/>
      <c r="AA115" s="688"/>
      <c r="AB115" s="688"/>
      <c r="AC115" s="688"/>
      <c r="AD115" s="688"/>
      <c r="AE115" s="688"/>
      <c r="AF115" s="688"/>
    </row>
    <row r="116" spans="1:32" x14ac:dyDescent="0.25">
      <c r="A116" s="910" t="s">
        <v>1598</v>
      </c>
      <c r="B116" s="929" t="s">
        <v>1599</v>
      </c>
      <c r="C116" s="860"/>
      <c r="D116" s="922"/>
      <c r="E116" s="861"/>
      <c r="F116" s="861"/>
      <c r="G116" s="856">
        <f t="shared" si="25"/>
        <v>0</v>
      </c>
      <c r="H116" s="860">
        <v>3.5</v>
      </c>
      <c r="I116" s="922"/>
      <c r="J116" s="861"/>
      <c r="K116" s="861"/>
      <c r="L116" s="856">
        <f t="shared" si="22"/>
        <v>0</v>
      </c>
      <c r="M116" s="860"/>
      <c r="N116" s="922"/>
      <c r="O116" s="861"/>
      <c r="P116" s="861"/>
      <c r="Q116" s="856">
        <f t="shared" si="23"/>
        <v>0</v>
      </c>
      <c r="R116" s="923">
        <f t="shared" si="26"/>
        <v>3.5</v>
      </c>
      <c r="S116" s="924" t="s">
        <v>645</v>
      </c>
      <c r="T116" s="426">
        <f t="shared" si="27"/>
        <v>0</v>
      </c>
      <c r="U116" s="925">
        <f t="shared" si="28"/>
        <v>0</v>
      </c>
      <c r="V116" s="924" t="s">
        <v>645</v>
      </c>
      <c r="W116" s="926">
        <f t="shared" si="24"/>
        <v>0</v>
      </c>
      <c r="X116" s="467"/>
      <c r="Y116" s="467"/>
      <c r="Z116" s="688"/>
      <c r="AA116" s="688"/>
      <c r="AB116" s="688"/>
      <c r="AC116" s="688"/>
      <c r="AD116" s="688"/>
      <c r="AE116" s="688"/>
      <c r="AF116" s="688"/>
    </row>
    <row r="117" spans="1:32" ht="22.5" x14ac:dyDescent="0.25">
      <c r="A117" s="910" t="s">
        <v>1600</v>
      </c>
      <c r="B117" s="929" t="s">
        <v>1601</v>
      </c>
      <c r="C117" s="860"/>
      <c r="D117" s="922"/>
      <c r="E117" s="861"/>
      <c r="F117" s="861"/>
      <c r="G117" s="856">
        <f t="shared" si="25"/>
        <v>0</v>
      </c>
      <c r="H117" s="860">
        <v>200</v>
      </c>
      <c r="I117" s="922"/>
      <c r="J117" s="861"/>
      <c r="K117" s="861"/>
      <c r="L117" s="856">
        <f t="shared" si="22"/>
        <v>0</v>
      </c>
      <c r="M117" s="860"/>
      <c r="N117" s="922"/>
      <c r="O117" s="861"/>
      <c r="P117" s="861"/>
      <c r="Q117" s="856">
        <f t="shared" si="23"/>
        <v>0</v>
      </c>
      <c r="R117" s="923">
        <f t="shared" si="26"/>
        <v>200</v>
      </c>
      <c r="S117" s="924" t="s">
        <v>645</v>
      </c>
      <c r="T117" s="426">
        <f t="shared" si="27"/>
        <v>0</v>
      </c>
      <c r="U117" s="925">
        <f t="shared" si="28"/>
        <v>0</v>
      </c>
      <c r="V117" s="924" t="s">
        <v>645</v>
      </c>
      <c r="W117" s="926">
        <f t="shared" si="24"/>
        <v>0</v>
      </c>
      <c r="X117" s="467"/>
      <c r="Y117" s="467"/>
      <c r="Z117" s="688"/>
      <c r="AA117" s="688"/>
      <c r="AB117" s="688"/>
      <c r="AC117" s="688"/>
      <c r="AD117" s="688"/>
      <c r="AE117" s="688"/>
      <c r="AF117" s="688"/>
    </row>
    <row r="118" spans="1:32" x14ac:dyDescent="0.25">
      <c r="A118" s="910" t="s">
        <v>1602</v>
      </c>
      <c r="B118" s="929" t="s">
        <v>1603</v>
      </c>
      <c r="C118" s="860"/>
      <c r="D118" s="922"/>
      <c r="E118" s="861"/>
      <c r="F118" s="861"/>
      <c r="G118" s="856">
        <f t="shared" si="25"/>
        <v>0</v>
      </c>
      <c r="H118" s="860"/>
      <c r="I118" s="922"/>
      <c r="J118" s="861"/>
      <c r="K118" s="861"/>
      <c r="L118" s="856">
        <f t="shared" si="22"/>
        <v>0</v>
      </c>
      <c r="M118" s="860">
        <v>100</v>
      </c>
      <c r="N118" s="922"/>
      <c r="O118" s="861"/>
      <c r="P118" s="861"/>
      <c r="Q118" s="856">
        <f t="shared" si="23"/>
        <v>0</v>
      </c>
      <c r="R118" s="923">
        <f t="shared" si="26"/>
        <v>100</v>
      </c>
      <c r="S118" s="924" t="s">
        <v>645</v>
      </c>
      <c r="T118" s="426">
        <f t="shared" si="27"/>
        <v>0</v>
      </c>
      <c r="U118" s="925">
        <f t="shared" si="28"/>
        <v>0</v>
      </c>
      <c r="V118" s="924" t="s">
        <v>645</v>
      </c>
      <c r="W118" s="926">
        <f t="shared" si="24"/>
        <v>0</v>
      </c>
      <c r="X118" s="467"/>
      <c r="Y118" s="467"/>
      <c r="Z118" s="688"/>
      <c r="AA118" s="688"/>
      <c r="AB118" s="688"/>
      <c r="AC118" s="688"/>
      <c r="AD118" s="688"/>
      <c r="AE118" s="688"/>
      <c r="AF118" s="688"/>
    </row>
    <row r="119" spans="1:32" hidden="1" x14ac:dyDescent="0.25">
      <c r="A119" s="910" t="s">
        <v>1604</v>
      </c>
      <c r="B119" s="929" t="s">
        <v>1496</v>
      </c>
      <c r="C119" s="860"/>
      <c r="D119" s="922"/>
      <c r="E119" s="861"/>
      <c r="F119" s="861"/>
      <c r="G119" s="856">
        <f t="shared" si="25"/>
        <v>0</v>
      </c>
      <c r="H119" s="860"/>
      <c r="I119" s="922"/>
      <c r="J119" s="861"/>
      <c r="K119" s="861"/>
      <c r="L119" s="856">
        <f t="shared" si="22"/>
        <v>0</v>
      </c>
      <c r="M119" s="860"/>
      <c r="N119" s="922"/>
      <c r="O119" s="861"/>
      <c r="P119" s="861"/>
      <c r="Q119" s="856">
        <f t="shared" si="23"/>
        <v>0</v>
      </c>
      <c r="R119" s="923">
        <f t="shared" si="26"/>
        <v>0</v>
      </c>
      <c r="S119" s="924" t="s">
        <v>645</v>
      </c>
      <c r="T119" s="426">
        <f t="shared" si="27"/>
        <v>0</v>
      </c>
      <c r="U119" s="925">
        <f t="shared" si="28"/>
        <v>0</v>
      </c>
      <c r="V119" s="924" t="s">
        <v>645</v>
      </c>
      <c r="W119" s="926" t="str">
        <f t="shared" si="24"/>
        <v>0</v>
      </c>
      <c r="X119" s="467"/>
      <c r="Y119" s="467"/>
      <c r="Z119" s="688"/>
      <c r="AA119" s="688"/>
      <c r="AB119" s="688"/>
      <c r="AC119" s="688"/>
      <c r="AD119" s="688"/>
      <c r="AE119" s="688"/>
      <c r="AF119" s="688"/>
    </row>
    <row r="120" spans="1:32" hidden="1" x14ac:dyDescent="0.25">
      <c r="A120" s="910" t="s">
        <v>1605</v>
      </c>
      <c r="B120" s="929" t="s">
        <v>1496</v>
      </c>
      <c r="C120" s="860"/>
      <c r="D120" s="922"/>
      <c r="E120" s="861"/>
      <c r="F120" s="861"/>
      <c r="G120" s="856">
        <f t="shared" si="25"/>
        <v>0</v>
      </c>
      <c r="H120" s="860"/>
      <c r="I120" s="922"/>
      <c r="J120" s="861"/>
      <c r="K120" s="861"/>
      <c r="L120" s="856">
        <f t="shared" si="22"/>
        <v>0</v>
      </c>
      <c r="M120" s="860"/>
      <c r="N120" s="922"/>
      <c r="O120" s="861"/>
      <c r="P120" s="861"/>
      <c r="Q120" s="856">
        <f t="shared" si="23"/>
        <v>0</v>
      </c>
      <c r="R120" s="923">
        <f t="shared" si="26"/>
        <v>0</v>
      </c>
      <c r="S120" s="924" t="s">
        <v>645</v>
      </c>
      <c r="T120" s="426">
        <f t="shared" si="27"/>
        <v>0</v>
      </c>
      <c r="U120" s="925">
        <f t="shared" si="28"/>
        <v>0</v>
      </c>
      <c r="V120" s="924" t="s">
        <v>645</v>
      </c>
      <c r="W120" s="926" t="str">
        <f t="shared" si="24"/>
        <v>0</v>
      </c>
      <c r="X120" s="467"/>
      <c r="Y120" s="467"/>
      <c r="Z120" s="688"/>
      <c r="AA120" s="688"/>
      <c r="AB120" s="688"/>
      <c r="AC120" s="688"/>
      <c r="AD120" s="688"/>
      <c r="AE120" s="688"/>
      <c r="AF120" s="688"/>
    </row>
    <row r="121" spans="1:32" hidden="1" x14ac:dyDescent="0.25">
      <c r="A121" s="910" t="s">
        <v>1606</v>
      </c>
      <c r="B121" s="929" t="s">
        <v>1496</v>
      </c>
      <c r="C121" s="860"/>
      <c r="D121" s="922"/>
      <c r="E121" s="861"/>
      <c r="F121" s="861"/>
      <c r="G121" s="856">
        <f t="shared" si="25"/>
        <v>0</v>
      </c>
      <c r="H121" s="860"/>
      <c r="I121" s="922"/>
      <c r="J121" s="861"/>
      <c r="K121" s="861"/>
      <c r="L121" s="856">
        <f t="shared" si="22"/>
        <v>0</v>
      </c>
      <c r="M121" s="860"/>
      <c r="N121" s="922"/>
      <c r="O121" s="861"/>
      <c r="P121" s="861"/>
      <c r="Q121" s="856">
        <f t="shared" si="23"/>
        <v>0</v>
      </c>
      <c r="R121" s="923">
        <f t="shared" si="26"/>
        <v>0</v>
      </c>
      <c r="S121" s="924" t="s">
        <v>645</v>
      </c>
      <c r="T121" s="426">
        <f t="shared" si="27"/>
        <v>0</v>
      </c>
      <c r="U121" s="925">
        <f t="shared" si="28"/>
        <v>0</v>
      </c>
      <c r="V121" s="924" t="s">
        <v>645</v>
      </c>
      <c r="W121" s="926" t="str">
        <f t="shared" si="24"/>
        <v>0</v>
      </c>
      <c r="X121" s="467"/>
      <c r="Y121" s="467"/>
      <c r="Z121" s="688"/>
      <c r="AA121" s="688"/>
      <c r="AB121" s="688"/>
      <c r="AC121" s="688"/>
      <c r="AD121" s="688"/>
      <c r="AE121" s="688"/>
      <c r="AF121" s="688"/>
    </row>
    <row r="122" spans="1:32" hidden="1" x14ac:dyDescent="0.25">
      <c r="A122" s="910" t="s">
        <v>1607</v>
      </c>
      <c r="B122" s="929" t="s">
        <v>1496</v>
      </c>
      <c r="C122" s="860"/>
      <c r="D122" s="922"/>
      <c r="E122" s="861"/>
      <c r="F122" s="861"/>
      <c r="G122" s="856">
        <f t="shared" si="25"/>
        <v>0</v>
      </c>
      <c r="H122" s="860"/>
      <c r="I122" s="922"/>
      <c r="J122" s="861"/>
      <c r="K122" s="861"/>
      <c r="L122" s="856">
        <f t="shared" si="22"/>
        <v>0</v>
      </c>
      <c r="M122" s="860"/>
      <c r="N122" s="922"/>
      <c r="O122" s="861"/>
      <c r="P122" s="861"/>
      <c r="Q122" s="856">
        <f t="shared" si="23"/>
        <v>0</v>
      </c>
      <c r="R122" s="923">
        <f t="shared" si="26"/>
        <v>0</v>
      </c>
      <c r="S122" s="924" t="s">
        <v>645</v>
      </c>
      <c r="T122" s="426">
        <f t="shared" si="27"/>
        <v>0</v>
      </c>
      <c r="U122" s="925">
        <f t="shared" si="28"/>
        <v>0</v>
      </c>
      <c r="V122" s="924" t="s">
        <v>645</v>
      </c>
      <c r="W122" s="926" t="str">
        <f t="shared" si="24"/>
        <v>0</v>
      </c>
      <c r="X122" s="467"/>
      <c r="Y122" s="467"/>
      <c r="Z122" s="688"/>
      <c r="AA122" s="688"/>
      <c r="AB122" s="688"/>
      <c r="AC122" s="688"/>
      <c r="AD122" s="688"/>
      <c r="AE122" s="688"/>
      <c r="AF122" s="688"/>
    </row>
    <row r="123" spans="1:32" hidden="1" x14ac:dyDescent="0.25">
      <c r="A123" s="910" t="s">
        <v>1608</v>
      </c>
      <c r="B123" s="929" t="s">
        <v>1496</v>
      </c>
      <c r="C123" s="860"/>
      <c r="D123" s="922"/>
      <c r="E123" s="861"/>
      <c r="F123" s="861"/>
      <c r="G123" s="856">
        <f t="shared" si="25"/>
        <v>0</v>
      </c>
      <c r="H123" s="860"/>
      <c r="I123" s="922"/>
      <c r="J123" s="861"/>
      <c r="K123" s="861"/>
      <c r="L123" s="856">
        <f t="shared" si="22"/>
        <v>0</v>
      </c>
      <c r="M123" s="860"/>
      <c r="N123" s="922"/>
      <c r="O123" s="861"/>
      <c r="P123" s="861"/>
      <c r="Q123" s="856">
        <f t="shared" si="23"/>
        <v>0</v>
      </c>
      <c r="R123" s="923">
        <f t="shared" si="26"/>
        <v>0</v>
      </c>
      <c r="S123" s="924" t="s">
        <v>645</v>
      </c>
      <c r="T123" s="426">
        <f t="shared" si="27"/>
        <v>0</v>
      </c>
      <c r="U123" s="925">
        <f t="shared" si="28"/>
        <v>0</v>
      </c>
      <c r="V123" s="924" t="s">
        <v>645</v>
      </c>
      <c r="W123" s="926" t="str">
        <f t="shared" si="24"/>
        <v>0</v>
      </c>
      <c r="X123" s="467"/>
      <c r="Y123" s="467"/>
      <c r="Z123" s="688"/>
      <c r="AA123" s="688"/>
      <c r="AB123" s="688"/>
      <c r="AC123" s="688"/>
      <c r="AD123" s="688"/>
      <c r="AE123" s="688"/>
      <c r="AF123" s="688"/>
    </row>
    <row r="124" spans="1:32" hidden="1" x14ac:dyDescent="0.25">
      <c r="A124" s="910" t="s">
        <v>1609</v>
      </c>
      <c r="B124" s="929" t="s">
        <v>1496</v>
      </c>
      <c r="C124" s="860"/>
      <c r="D124" s="922"/>
      <c r="E124" s="861"/>
      <c r="F124" s="861"/>
      <c r="G124" s="856">
        <f t="shared" si="25"/>
        <v>0</v>
      </c>
      <c r="H124" s="860"/>
      <c r="I124" s="922"/>
      <c r="J124" s="861"/>
      <c r="K124" s="861"/>
      <c r="L124" s="856">
        <f t="shared" si="22"/>
        <v>0</v>
      </c>
      <c r="M124" s="860"/>
      <c r="N124" s="922"/>
      <c r="O124" s="861"/>
      <c r="P124" s="861"/>
      <c r="Q124" s="856">
        <f t="shared" si="23"/>
        <v>0</v>
      </c>
      <c r="R124" s="923">
        <f t="shared" si="26"/>
        <v>0</v>
      </c>
      <c r="S124" s="924" t="s">
        <v>645</v>
      </c>
      <c r="T124" s="426">
        <f t="shared" si="27"/>
        <v>0</v>
      </c>
      <c r="U124" s="925">
        <f t="shared" si="28"/>
        <v>0</v>
      </c>
      <c r="V124" s="924" t="s">
        <v>645</v>
      </c>
      <c r="W124" s="926" t="str">
        <f t="shared" si="24"/>
        <v>0</v>
      </c>
      <c r="X124" s="467"/>
      <c r="Y124" s="467"/>
      <c r="Z124" s="688"/>
      <c r="AA124" s="688"/>
      <c r="AB124" s="688"/>
      <c r="AC124" s="688"/>
      <c r="AD124" s="688"/>
      <c r="AE124" s="688"/>
      <c r="AF124" s="688"/>
    </row>
    <row r="125" spans="1:32" hidden="1" x14ac:dyDescent="0.25">
      <c r="A125" s="910" t="s">
        <v>1610</v>
      </c>
      <c r="B125" s="929" t="s">
        <v>1496</v>
      </c>
      <c r="C125" s="860"/>
      <c r="D125" s="922"/>
      <c r="E125" s="861"/>
      <c r="F125" s="861"/>
      <c r="G125" s="856">
        <f t="shared" si="25"/>
        <v>0</v>
      </c>
      <c r="H125" s="860"/>
      <c r="I125" s="922"/>
      <c r="J125" s="861"/>
      <c r="K125" s="861"/>
      <c r="L125" s="856">
        <f t="shared" si="22"/>
        <v>0</v>
      </c>
      <c r="M125" s="860"/>
      <c r="N125" s="922"/>
      <c r="O125" s="861"/>
      <c r="P125" s="861"/>
      <c r="Q125" s="856">
        <f t="shared" si="23"/>
        <v>0</v>
      </c>
      <c r="R125" s="923">
        <f t="shared" si="26"/>
        <v>0</v>
      </c>
      <c r="S125" s="924" t="s">
        <v>645</v>
      </c>
      <c r="T125" s="426">
        <f t="shared" si="27"/>
        <v>0</v>
      </c>
      <c r="U125" s="925">
        <f t="shared" si="28"/>
        <v>0</v>
      </c>
      <c r="V125" s="924" t="s">
        <v>645</v>
      </c>
      <c r="W125" s="926" t="str">
        <f t="shared" si="24"/>
        <v>0</v>
      </c>
      <c r="X125" s="467"/>
      <c r="Y125" s="467"/>
      <c r="Z125" s="688"/>
      <c r="AA125" s="688"/>
      <c r="AB125" s="688"/>
      <c r="AC125" s="688"/>
      <c r="AD125" s="688"/>
      <c r="AE125" s="688"/>
      <c r="AF125" s="688"/>
    </row>
    <row r="126" spans="1:32" hidden="1" x14ac:dyDescent="0.25">
      <c r="A126" s="910" t="s">
        <v>1611</v>
      </c>
      <c r="B126" s="929" t="s">
        <v>1496</v>
      </c>
      <c r="C126" s="860"/>
      <c r="D126" s="922"/>
      <c r="E126" s="861"/>
      <c r="F126" s="861"/>
      <c r="G126" s="856">
        <f t="shared" si="25"/>
        <v>0</v>
      </c>
      <c r="H126" s="860"/>
      <c r="I126" s="922"/>
      <c r="J126" s="861"/>
      <c r="K126" s="861"/>
      <c r="L126" s="856">
        <f t="shared" si="22"/>
        <v>0</v>
      </c>
      <c r="M126" s="860"/>
      <c r="N126" s="922"/>
      <c r="O126" s="861"/>
      <c r="P126" s="861"/>
      <c r="Q126" s="856">
        <f t="shared" si="23"/>
        <v>0</v>
      </c>
      <c r="R126" s="923">
        <f t="shared" si="26"/>
        <v>0</v>
      </c>
      <c r="S126" s="924" t="s">
        <v>645</v>
      </c>
      <c r="T126" s="426">
        <f t="shared" si="27"/>
        <v>0</v>
      </c>
      <c r="U126" s="925">
        <f t="shared" si="28"/>
        <v>0</v>
      </c>
      <c r="V126" s="924" t="s">
        <v>645</v>
      </c>
      <c r="W126" s="926" t="str">
        <f t="shared" si="24"/>
        <v>0</v>
      </c>
      <c r="X126" s="467"/>
      <c r="Y126" s="467"/>
      <c r="Z126" s="688"/>
      <c r="AA126" s="688"/>
      <c r="AB126" s="688"/>
      <c r="AC126" s="688"/>
      <c r="AD126" s="688"/>
      <c r="AE126" s="688"/>
      <c r="AF126" s="688"/>
    </row>
    <row r="127" spans="1:32" hidden="1" x14ac:dyDescent="0.25">
      <c r="A127" s="910" t="s">
        <v>1612</v>
      </c>
      <c r="B127" s="929" t="s">
        <v>1496</v>
      </c>
      <c r="C127" s="860"/>
      <c r="D127" s="922"/>
      <c r="E127" s="861"/>
      <c r="F127" s="861"/>
      <c r="G127" s="856">
        <f t="shared" si="25"/>
        <v>0</v>
      </c>
      <c r="H127" s="860"/>
      <c r="I127" s="922"/>
      <c r="J127" s="861"/>
      <c r="K127" s="861"/>
      <c r="L127" s="856">
        <f t="shared" si="22"/>
        <v>0</v>
      </c>
      <c r="M127" s="860"/>
      <c r="N127" s="922"/>
      <c r="O127" s="861"/>
      <c r="P127" s="861"/>
      <c r="Q127" s="856">
        <f t="shared" si="23"/>
        <v>0</v>
      </c>
      <c r="R127" s="923">
        <f t="shared" si="26"/>
        <v>0</v>
      </c>
      <c r="S127" s="924" t="s">
        <v>645</v>
      </c>
      <c r="T127" s="426">
        <f t="shared" si="27"/>
        <v>0</v>
      </c>
      <c r="U127" s="925">
        <f t="shared" si="28"/>
        <v>0</v>
      </c>
      <c r="V127" s="924" t="s">
        <v>645</v>
      </c>
      <c r="W127" s="926" t="str">
        <f t="shared" si="24"/>
        <v>0</v>
      </c>
      <c r="X127" s="467"/>
      <c r="Y127" s="467"/>
      <c r="Z127" s="688"/>
      <c r="AA127" s="688"/>
      <c r="AB127" s="688"/>
      <c r="AC127" s="688"/>
      <c r="AD127" s="688"/>
      <c r="AE127" s="688"/>
      <c r="AF127" s="688"/>
    </row>
    <row r="128" spans="1:32" hidden="1" x14ac:dyDescent="0.25">
      <c r="A128" s="910" t="s">
        <v>1613</v>
      </c>
      <c r="B128" s="929" t="s">
        <v>1496</v>
      </c>
      <c r="C128" s="860"/>
      <c r="D128" s="922"/>
      <c r="E128" s="861"/>
      <c r="F128" s="861"/>
      <c r="G128" s="856">
        <f t="shared" si="25"/>
        <v>0</v>
      </c>
      <c r="H128" s="860"/>
      <c r="I128" s="922"/>
      <c r="J128" s="861"/>
      <c r="K128" s="861"/>
      <c r="L128" s="856">
        <f t="shared" si="22"/>
        <v>0</v>
      </c>
      <c r="M128" s="860"/>
      <c r="N128" s="922"/>
      <c r="O128" s="861"/>
      <c r="P128" s="861"/>
      <c r="Q128" s="856">
        <f t="shared" si="23"/>
        <v>0</v>
      </c>
      <c r="R128" s="923">
        <f t="shared" si="26"/>
        <v>0</v>
      </c>
      <c r="S128" s="924" t="s">
        <v>645</v>
      </c>
      <c r="T128" s="426">
        <f t="shared" si="27"/>
        <v>0</v>
      </c>
      <c r="U128" s="925">
        <f t="shared" si="28"/>
        <v>0</v>
      </c>
      <c r="V128" s="924" t="s">
        <v>645</v>
      </c>
      <c r="W128" s="926" t="str">
        <f t="shared" si="24"/>
        <v>0</v>
      </c>
      <c r="X128" s="467"/>
      <c r="Y128" s="467"/>
      <c r="Z128" s="688"/>
      <c r="AA128" s="688"/>
      <c r="AB128" s="688"/>
      <c r="AC128" s="688"/>
      <c r="AD128" s="688"/>
      <c r="AE128" s="688"/>
      <c r="AF128" s="688"/>
    </row>
    <row r="129" spans="1:32" hidden="1" x14ac:dyDescent="0.25">
      <c r="A129" s="910" t="s">
        <v>1614</v>
      </c>
      <c r="B129" s="929" t="s">
        <v>1496</v>
      </c>
      <c r="C129" s="860"/>
      <c r="D129" s="922"/>
      <c r="E129" s="861"/>
      <c r="F129" s="861"/>
      <c r="G129" s="856">
        <f t="shared" si="25"/>
        <v>0</v>
      </c>
      <c r="H129" s="860"/>
      <c r="I129" s="922"/>
      <c r="J129" s="861"/>
      <c r="K129" s="861"/>
      <c r="L129" s="856">
        <f t="shared" si="22"/>
        <v>0</v>
      </c>
      <c r="M129" s="860"/>
      <c r="N129" s="922"/>
      <c r="O129" s="861"/>
      <c r="P129" s="861"/>
      <c r="Q129" s="856">
        <f t="shared" si="23"/>
        <v>0</v>
      </c>
      <c r="R129" s="923">
        <f t="shared" si="26"/>
        <v>0</v>
      </c>
      <c r="S129" s="924" t="s">
        <v>645</v>
      </c>
      <c r="T129" s="426">
        <f t="shared" si="27"/>
        <v>0</v>
      </c>
      <c r="U129" s="925">
        <f t="shared" si="28"/>
        <v>0</v>
      </c>
      <c r="V129" s="924" t="s">
        <v>645</v>
      </c>
      <c r="W129" s="926" t="str">
        <f t="shared" si="24"/>
        <v>0</v>
      </c>
      <c r="X129" s="467"/>
      <c r="Y129" s="467"/>
      <c r="Z129" s="688"/>
      <c r="AA129" s="688"/>
      <c r="AB129" s="688"/>
      <c r="AC129" s="688"/>
      <c r="AD129" s="688"/>
      <c r="AE129" s="688"/>
      <c r="AF129" s="688"/>
    </row>
    <row r="130" spans="1:32" ht="15.75" hidden="1" thickBot="1" x14ac:dyDescent="0.3">
      <c r="A130" s="932" t="s">
        <v>1615</v>
      </c>
      <c r="B130" s="933" t="s">
        <v>1496</v>
      </c>
      <c r="C130" s="934"/>
      <c r="D130" s="935"/>
      <c r="E130" s="936"/>
      <c r="F130" s="936"/>
      <c r="G130" s="937">
        <f t="shared" si="25"/>
        <v>0</v>
      </c>
      <c r="H130" s="934"/>
      <c r="I130" s="935"/>
      <c r="J130" s="936"/>
      <c r="K130" s="936"/>
      <c r="L130" s="937">
        <f t="shared" si="22"/>
        <v>0</v>
      </c>
      <c r="M130" s="934"/>
      <c r="N130" s="935"/>
      <c r="O130" s="936"/>
      <c r="P130" s="936"/>
      <c r="Q130" s="937">
        <f t="shared" si="23"/>
        <v>0</v>
      </c>
      <c r="R130" s="938">
        <f t="shared" si="26"/>
        <v>0</v>
      </c>
      <c r="S130" s="939" t="s">
        <v>645</v>
      </c>
      <c r="T130" s="940">
        <f t="shared" si="27"/>
        <v>0</v>
      </c>
      <c r="U130" s="941">
        <f t="shared" si="28"/>
        <v>0</v>
      </c>
      <c r="V130" s="939" t="s">
        <v>645</v>
      </c>
      <c r="W130" s="942" t="str">
        <f t="shared" si="24"/>
        <v>0</v>
      </c>
      <c r="X130" s="467"/>
      <c r="Y130" s="467"/>
      <c r="Z130" s="688"/>
      <c r="AA130" s="688"/>
      <c r="AB130" s="688"/>
      <c r="AC130" s="688"/>
      <c r="AD130" s="688"/>
      <c r="AE130" s="688"/>
      <c r="AF130" s="688"/>
    </row>
    <row r="131" spans="1:32" x14ac:dyDescent="0.25">
      <c r="A131" s="943"/>
      <c r="B131" s="944"/>
      <c r="C131" s="945"/>
      <c r="D131" s="945"/>
      <c r="E131" s="945"/>
      <c r="F131" s="945"/>
      <c r="G131" s="945"/>
      <c r="H131" s="945"/>
      <c r="I131" s="945"/>
      <c r="J131" s="945"/>
      <c r="K131" s="945"/>
      <c r="L131" s="945"/>
      <c r="M131" s="945"/>
      <c r="N131" s="945"/>
      <c r="O131" s="945"/>
      <c r="P131" s="945"/>
      <c r="Q131" s="945"/>
      <c r="R131" s="945"/>
      <c r="S131" s="945"/>
      <c r="T131" s="945"/>
      <c r="U131" s="945"/>
      <c r="V131" s="945"/>
      <c r="W131" s="945"/>
      <c r="X131" s="467"/>
      <c r="Y131" s="467"/>
      <c r="Z131" s="688"/>
      <c r="AA131" s="688"/>
      <c r="AB131" s="688"/>
      <c r="AC131" s="688"/>
      <c r="AD131" s="688"/>
      <c r="AE131" s="688"/>
      <c r="AF131" s="688"/>
    </row>
    <row r="132" spans="1:32" x14ac:dyDescent="0.25">
      <c r="A132" s="943"/>
      <c r="B132" s="944"/>
      <c r="C132" s="945"/>
      <c r="D132" s="945"/>
      <c r="E132" s="945"/>
      <c r="F132" s="945"/>
      <c r="G132" s="945"/>
      <c r="H132" s="945"/>
      <c r="I132" s="945"/>
      <c r="J132" s="945"/>
      <c r="K132" s="945"/>
      <c r="L132" s="945"/>
      <c r="M132" s="945"/>
      <c r="N132" s="945"/>
      <c r="O132" s="945"/>
      <c r="P132" s="945"/>
      <c r="Q132" s="945"/>
      <c r="R132" s="945"/>
      <c r="S132" s="945"/>
      <c r="T132" s="945"/>
      <c r="U132" s="945"/>
      <c r="V132" s="945"/>
      <c r="W132" s="945"/>
      <c r="X132" s="467"/>
      <c r="Y132" s="467"/>
      <c r="Z132" s="688"/>
      <c r="AA132" s="688"/>
      <c r="AB132" s="688"/>
      <c r="AC132" s="688"/>
      <c r="AD132" s="688"/>
      <c r="AE132" s="688"/>
      <c r="AF132" s="688"/>
    </row>
    <row r="133" spans="1:32" x14ac:dyDescent="0.25">
      <c r="A133" s="946"/>
      <c r="B133" s="947"/>
      <c r="C133" s="947"/>
      <c r="D133" s="947"/>
      <c r="E133" s="947"/>
      <c r="F133" s="947"/>
      <c r="G133" s="947"/>
      <c r="H133" s="948"/>
      <c r="I133" s="948"/>
      <c r="J133" s="948"/>
      <c r="K133" s="948"/>
      <c r="L133" s="948"/>
      <c r="M133" s="948"/>
      <c r="N133" s="948"/>
      <c r="O133" s="948"/>
      <c r="P133" s="948"/>
      <c r="Q133" s="948"/>
      <c r="R133" s="948"/>
      <c r="S133" s="948"/>
      <c r="T133" s="948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</row>
    <row r="134" spans="1:32" x14ac:dyDescent="0.25">
      <c r="A134" s="2"/>
      <c r="B134" s="741"/>
      <c r="C134" s="2"/>
      <c r="D134" s="659"/>
      <c r="E134" s="659"/>
      <c r="F134" s="659"/>
      <c r="G134" s="2"/>
      <c r="H134" s="220"/>
      <c r="I134" s="1121"/>
      <c r="J134" s="1121"/>
      <c r="K134" s="1121"/>
      <c r="L134" s="1121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</row>
    <row r="135" spans="1:32" x14ac:dyDescent="0.25">
      <c r="A135" s="2"/>
      <c r="B135" s="2"/>
      <c r="C135" s="2"/>
      <c r="D135" s="2"/>
      <c r="E135" s="2"/>
      <c r="F135" s="2"/>
      <c r="G135" s="2"/>
      <c r="H135" s="220"/>
      <c r="I135" s="220"/>
      <c r="J135" s="220"/>
      <c r="K135" s="220"/>
      <c r="L135" s="220"/>
      <c r="M135" s="220"/>
      <c r="N135" s="220"/>
      <c r="O135" s="220"/>
      <c r="P135" s="220"/>
      <c r="Q135" s="822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</row>
    <row r="136" spans="1:32" x14ac:dyDescent="0.25">
      <c r="A136" s="2"/>
      <c r="B136" s="2"/>
      <c r="C136" s="2"/>
      <c r="D136" s="2"/>
      <c r="E136" s="2"/>
      <c r="F136" s="2"/>
      <c r="G136" s="2"/>
      <c r="H136" s="220"/>
      <c r="I136" s="220"/>
      <c r="J136" s="220"/>
      <c r="K136" s="220"/>
      <c r="L136" s="220"/>
      <c r="M136" s="220"/>
      <c r="N136" s="220"/>
      <c r="O136" s="220"/>
      <c r="P136" s="220"/>
      <c r="Q136" s="74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</row>
    <row r="137" spans="1:32" x14ac:dyDescent="0.25">
      <c r="A137" s="2"/>
      <c r="B137" s="740"/>
      <c r="C137" s="740"/>
      <c r="D137" s="740"/>
      <c r="E137" s="740"/>
      <c r="F137" s="740"/>
      <c r="G137" s="740"/>
      <c r="H137" s="740"/>
      <c r="I137" s="740"/>
      <c r="J137" s="740"/>
      <c r="K137" s="740"/>
      <c r="L137" s="740"/>
      <c r="M137" s="740"/>
      <c r="N137" s="740"/>
      <c r="O137" s="740"/>
      <c r="P137" s="740"/>
      <c r="Q137" s="220"/>
      <c r="R137" s="740"/>
      <c r="S137" s="740"/>
      <c r="T137" s="740"/>
      <c r="U137" s="740"/>
      <c r="V137" s="740"/>
      <c r="W137" s="740"/>
      <c r="X137" s="220"/>
      <c r="Y137" s="220"/>
      <c r="Z137" s="220"/>
      <c r="AA137" s="220"/>
      <c r="AB137" s="220"/>
      <c r="AC137" s="220"/>
      <c r="AD137" s="220"/>
      <c r="AE137" s="220"/>
      <c r="AF137" s="220"/>
    </row>
  </sheetData>
  <sheetProtection password="F757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8"/>
  <sheetViews>
    <sheetView workbookViewId="0">
      <selection sqref="A1:J1"/>
    </sheetView>
  </sheetViews>
  <sheetFormatPr defaultRowHeight="15" x14ac:dyDescent="0.25"/>
  <cols>
    <col min="1" max="1" width="20.140625" customWidth="1"/>
    <col min="2" max="3" width="13.140625" customWidth="1"/>
    <col min="4" max="5" width="13.28515625" customWidth="1"/>
    <col min="6" max="7" width="11.28515625" customWidth="1"/>
    <col min="8" max="9" width="13.85546875" customWidth="1"/>
    <col min="10" max="10" width="12.7109375" customWidth="1"/>
    <col min="12" max="12" width="30.42578125" customWidth="1"/>
  </cols>
  <sheetData>
    <row r="1" spans="1:12" x14ac:dyDescent="0.25">
      <c r="A1" s="969" t="s">
        <v>0</v>
      </c>
      <c r="B1" s="970"/>
      <c r="C1" s="970"/>
      <c r="D1" s="970"/>
      <c r="E1" s="970"/>
      <c r="F1" s="970"/>
      <c r="G1" s="970"/>
      <c r="H1" s="970"/>
      <c r="I1" s="970"/>
      <c r="J1" s="971"/>
    </row>
    <row r="2" spans="1:12" x14ac:dyDescent="0.25">
      <c r="A2" s="969" t="s">
        <v>1</v>
      </c>
      <c r="B2" s="970"/>
      <c r="C2" s="970"/>
      <c r="D2" s="970"/>
      <c r="E2" s="970"/>
      <c r="F2" s="970"/>
      <c r="G2" s="970"/>
      <c r="H2" s="970"/>
      <c r="I2" s="970"/>
      <c r="J2" s="971"/>
    </row>
    <row r="3" spans="1:12" x14ac:dyDescent="0.25">
      <c r="A3" s="972"/>
      <c r="B3" s="973"/>
      <c r="C3" s="973"/>
      <c r="D3" s="973"/>
      <c r="E3" s="973"/>
      <c r="F3" s="973"/>
      <c r="G3" s="973"/>
      <c r="H3" s="973"/>
      <c r="I3" s="973"/>
      <c r="J3" s="974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x14ac:dyDescent="0.25">
      <c r="A5" s="1084" t="s">
        <v>1616</v>
      </c>
      <c r="B5" s="1085"/>
      <c r="C5" s="1085"/>
      <c r="D5" s="1085"/>
      <c r="E5" s="1085"/>
      <c r="F5" s="1085"/>
      <c r="G5" s="1085"/>
      <c r="H5" s="1085"/>
      <c r="I5" s="1085"/>
      <c r="J5" s="1086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8" spans="1:12" ht="15.75" thickBot="1" x14ac:dyDescent="0.3">
      <c r="B8" s="1138" t="s">
        <v>1617</v>
      </c>
      <c r="C8" s="1138"/>
      <c r="D8" s="1138"/>
      <c r="E8" s="1138"/>
      <c r="F8" s="1138"/>
      <c r="G8" s="1138"/>
      <c r="H8" s="1138"/>
      <c r="I8" s="1138"/>
      <c r="J8" s="1138"/>
    </row>
    <row r="9" spans="1:12" ht="16.5" thickBot="1" x14ac:dyDescent="0.3">
      <c r="A9" s="1073" t="s">
        <v>1618</v>
      </c>
      <c r="B9" s="1144" t="s">
        <v>1619</v>
      </c>
      <c r="C9" s="1145"/>
      <c r="D9" s="1145"/>
      <c r="E9" s="1146"/>
      <c r="F9" s="1147" t="s">
        <v>1620</v>
      </c>
      <c r="G9" s="1148"/>
      <c r="H9" s="1070" t="s">
        <v>167</v>
      </c>
      <c r="I9" s="1077"/>
      <c r="J9" s="1141" t="s">
        <v>1621</v>
      </c>
      <c r="L9" s="7"/>
    </row>
    <row r="10" spans="1:12" ht="16.5" thickBot="1" x14ac:dyDescent="0.3">
      <c r="A10" s="1074"/>
      <c r="B10" s="1139" t="s">
        <v>1622</v>
      </c>
      <c r="C10" s="1140"/>
      <c r="D10" s="1139" t="s">
        <v>1623</v>
      </c>
      <c r="E10" s="1140"/>
      <c r="F10" s="1139"/>
      <c r="G10" s="1140"/>
      <c r="H10" s="1072"/>
      <c r="I10" s="1149"/>
      <c r="J10" s="1142"/>
      <c r="L10" s="950"/>
    </row>
    <row r="11" spans="1:12" ht="16.5" thickBot="1" x14ac:dyDescent="0.3">
      <c r="A11" s="1075"/>
      <c r="B11" s="949" t="s">
        <v>1624</v>
      </c>
      <c r="C11" s="951" t="s">
        <v>1625</v>
      </c>
      <c r="D11" s="949" t="s">
        <v>1624</v>
      </c>
      <c r="E11" s="951" t="s">
        <v>1625</v>
      </c>
      <c r="F11" s="949" t="s">
        <v>1624</v>
      </c>
      <c r="G11" s="951" t="s">
        <v>1625</v>
      </c>
      <c r="H11" s="949" t="s">
        <v>1624</v>
      </c>
      <c r="I11" s="951" t="s">
        <v>1625</v>
      </c>
      <c r="J11" s="1143"/>
      <c r="L11" s="950"/>
    </row>
    <row r="12" spans="1:12" ht="15.75" x14ac:dyDescent="0.25">
      <c r="A12" s="662" t="s">
        <v>1626</v>
      </c>
      <c r="B12" s="952">
        <v>980</v>
      </c>
      <c r="C12" s="952">
        <v>15</v>
      </c>
      <c r="D12" s="952">
        <v>68</v>
      </c>
      <c r="E12" s="952">
        <v>38</v>
      </c>
      <c r="F12" s="952">
        <v>8663</v>
      </c>
      <c r="G12" s="952">
        <v>899</v>
      </c>
      <c r="H12" s="953">
        <v>2283</v>
      </c>
      <c r="I12" s="952">
        <v>4</v>
      </c>
      <c r="J12" s="954">
        <f>SUM(B12:I12)</f>
        <v>12950</v>
      </c>
      <c r="K12" s="955"/>
      <c r="L12" s="950"/>
    </row>
    <row r="13" spans="1:12" ht="15.75" x14ac:dyDescent="0.25">
      <c r="A13" s="670" t="s">
        <v>1627</v>
      </c>
      <c r="B13" s="956">
        <v>567</v>
      </c>
      <c r="C13" s="952">
        <v>72</v>
      </c>
      <c r="D13" s="956">
        <v>190</v>
      </c>
      <c r="E13" s="952">
        <v>0</v>
      </c>
      <c r="F13" s="956">
        <v>944</v>
      </c>
      <c r="G13" s="952">
        <v>64</v>
      </c>
      <c r="H13" s="957">
        <v>986</v>
      </c>
      <c r="I13" s="952">
        <v>0</v>
      </c>
      <c r="J13" s="954">
        <f>SUM(B13:I13)</f>
        <v>2823</v>
      </c>
      <c r="K13" s="955"/>
      <c r="L13" s="950"/>
    </row>
    <row r="14" spans="1:12" ht="15.75" x14ac:dyDescent="0.25">
      <c r="A14" s="958" t="s">
        <v>1628</v>
      </c>
      <c r="B14" s="959">
        <v>0</v>
      </c>
      <c r="C14" s="960">
        <v>0</v>
      </c>
      <c r="D14" s="959">
        <v>20</v>
      </c>
      <c r="E14" s="960">
        <v>0</v>
      </c>
      <c r="F14" s="959">
        <v>0</v>
      </c>
      <c r="G14" s="960">
        <v>0</v>
      </c>
      <c r="H14" s="961">
        <v>0</v>
      </c>
      <c r="I14" s="960">
        <v>0</v>
      </c>
      <c r="J14" s="962">
        <f>SUM(B14:I14)</f>
        <v>20</v>
      </c>
      <c r="K14" s="955"/>
      <c r="L14" s="950"/>
    </row>
    <row r="15" spans="1:12" ht="47.25" x14ac:dyDescent="0.25">
      <c r="A15" s="963" t="s">
        <v>1629</v>
      </c>
      <c r="B15" s="956">
        <v>0</v>
      </c>
      <c r="C15" s="956">
        <v>0</v>
      </c>
      <c r="D15" s="956">
        <v>0</v>
      </c>
      <c r="E15" s="956">
        <v>0</v>
      </c>
      <c r="F15" s="956">
        <v>8</v>
      </c>
      <c r="G15" s="956">
        <v>0</v>
      </c>
      <c r="H15" s="956">
        <v>7</v>
      </c>
      <c r="I15" s="956">
        <v>0</v>
      </c>
      <c r="J15" s="964">
        <f>SUM(B15:I15)</f>
        <v>15</v>
      </c>
      <c r="K15" s="955"/>
      <c r="L15" s="950"/>
    </row>
    <row r="16" spans="1:12" ht="16.5" thickBot="1" x14ac:dyDescent="0.3">
      <c r="A16" s="965" t="s">
        <v>1630</v>
      </c>
      <c r="B16" s="966">
        <f>SUM(B12:B14)</f>
        <v>1547</v>
      </c>
      <c r="C16" s="966">
        <f t="shared" ref="C16:I16" si="0">SUM(C12:C14)</f>
        <v>87</v>
      </c>
      <c r="D16" s="966">
        <f t="shared" si="0"/>
        <v>278</v>
      </c>
      <c r="E16" s="966">
        <f t="shared" si="0"/>
        <v>38</v>
      </c>
      <c r="F16" s="966">
        <f t="shared" si="0"/>
        <v>9607</v>
      </c>
      <c r="G16" s="966">
        <f t="shared" si="0"/>
        <v>963</v>
      </c>
      <c r="H16" s="966">
        <f t="shared" si="0"/>
        <v>3269</v>
      </c>
      <c r="I16" s="966">
        <f t="shared" si="0"/>
        <v>4</v>
      </c>
      <c r="J16" s="967">
        <f>SUM(J12:J14)</f>
        <v>15793</v>
      </c>
    </row>
    <row r="18" spans="1:1" x14ac:dyDescent="0.25">
      <c r="A18" s="591"/>
    </row>
  </sheetData>
  <sheetProtection password="F757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workbookViewId="0">
      <selection sqref="A1:D1"/>
    </sheetView>
  </sheetViews>
  <sheetFormatPr defaultRowHeight="15" x14ac:dyDescent="0.25"/>
  <cols>
    <col min="1" max="1" width="6.7109375" customWidth="1"/>
    <col min="2" max="2" width="52.5703125" customWidth="1"/>
    <col min="3" max="3" width="16" customWidth="1"/>
    <col min="4" max="4" width="11.42578125" customWidth="1"/>
    <col min="6" max="6" width="26.5703125" customWidth="1"/>
  </cols>
  <sheetData>
    <row r="1" spans="1:6" x14ac:dyDescent="0.25">
      <c r="A1" s="969" t="s">
        <v>0</v>
      </c>
      <c r="B1" s="970"/>
      <c r="C1" s="970"/>
      <c r="D1" s="971"/>
    </row>
    <row r="2" spans="1:6" x14ac:dyDescent="0.25">
      <c r="A2" s="969" t="s">
        <v>1</v>
      </c>
      <c r="B2" s="970"/>
      <c r="C2" s="970"/>
      <c r="D2" s="971"/>
    </row>
    <row r="3" spans="1:6" x14ac:dyDescent="0.25">
      <c r="A3" s="972"/>
      <c r="B3" s="973"/>
      <c r="C3" s="973"/>
      <c r="D3" s="974"/>
    </row>
    <row r="4" spans="1:6" x14ac:dyDescent="0.25">
      <c r="A4" s="1"/>
      <c r="B4" s="1"/>
      <c r="C4" s="1"/>
      <c r="D4" s="1"/>
    </row>
    <row r="5" spans="1:6" x14ac:dyDescent="0.25">
      <c r="A5" s="975" t="s">
        <v>146</v>
      </c>
      <c r="B5" s="976"/>
      <c r="C5" s="976"/>
      <c r="D5" s="977"/>
    </row>
    <row r="6" spans="1:6" x14ac:dyDescent="0.25">
      <c r="A6" s="979" t="s">
        <v>147</v>
      </c>
      <c r="B6" s="980"/>
      <c r="C6" s="980"/>
      <c r="D6" s="980"/>
    </row>
    <row r="7" spans="1:6" x14ac:dyDescent="0.25">
      <c r="A7" s="980"/>
      <c r="B7" s="980"/>
      <c r="C7" s="980"/>
      <c r="D7" s="980"/>
    </row>
    <row r="8" spans="1:6" x14ac:dyDescent="0.25">
      <c r="A8" s="1"/>
      <c r="B8" s="1"/>
      <c r="C8" s="1"/>
      <c r="D8" s="1"/>
    </row>
    <row r="9" spans="1:6" ht="15.75" thickBot="1" x14ac:dyDescent="0.3">
      <c r="A9" s="978" t="s">
        <v>148</v>
      </c>
      <c r="B9" s="978"/>
      <c r="C9" s="978"/>
      <c r="D9" s="978"/>
      <c r="E9" s="53"/>
    </row>
    <row r="10" spans="1:6" ht="15.75" thickBot="1" x14ac:dyDescent="0.3">
      <c r="A10" s="54" t="s">
        <v>4</v>
      </c>
      <c r="B10" s="55" t="s">
        <v>149</v>
      </c>
      <c r="C10" s="56" t="s">
        <v>150</v>
      </c>
      <c r="D10" s="57" t="s">
        <v>6</v>
      </c>
      <c r="E10" s="58"/>
      <c r="F10" s="7"/>
    </row>
    <row r="11" spans="1:6" x14ac:dyDescent="0.25">
      <c r="A11" s="59">
        <v>1</v>
      </c>
      <c r="B11" s="60">
        <v>2</v>
      </c>
      <c r="C11" s="61">
        <v>3</v>
      </c>
      <c r="D11" s="62">
        <v>4</v>
      </c>
      <c r="E11" s="63"/>
      <c r="F11" s="7"/>
    </row>
    <row r="12" spans="1:6" x14ac:dyDescent="0.25">
      <c r="A12" s="64">
        <v>1</v>
      </c>
      <c r="B12" s="65" t="s">
        <v>151</v>
      </c>
      <c r="C12" s="66" t="s">
        <v>152</v>
      </c>
      <c r="D12" s="67">
        <v>1711.7</v>
      </c>
      <c r="E12" s="68"/>
      <c r="F12" s="7"/>
    </row>
    <row r="13" spans="1:6" x14ac:dyDescent="0.25">
      <c r="A13" s="64">
        <v>2</v>
      </c>
      <c r="B13" s="66" t="s">
        <v>153</v>
      </c>
      <c r="C13" s="66" t="s">
        <v>152</v>
      </c>
      <c r="D13" s="69">
        <v>1465.1</v>
      </c>
      <c r="E13" s="70"/>
      <c r="F13" s="7"/>
    </row>
    <row r="14" spans="1:6" x14ac:dyDescent="0.25">
      <c r="A14" s="71">
        <v>3</v>
      </c>
      <c r="B14" s="65" t="s">
        <v>154</v>
      </c>
      <c r="C14" s="66" t="s">
        <v>152</v>
      </c>
      <c r="D14" s="72">
        <v>1125.7</v>
      </c>
      <c r="E14" s="73"/>
      <c r="F14" s="7"/>
    </row>
    <row r="15" spans="1:6" x14ac:dyDescent="0.25">
      <c r="A15" s="71" t="s">
        <v>155</v>
      </c>
      <c r="B15" s="74" t="s">
        <v>156</v>
      </c>
      <c r="C15" s="66" t="s">
        <v>152</v>
      </c>
      <c r="D15" s="69">
        <v>322.7</v>
      </c>
      <c r="E15" s="75"/>
      <c r="F15" s="7"/>
    </row>
    <row r="16" spans="1:6" x14ac:dyDescent="0.25">
      <c r="A16" s="71" t="s">
        <v>157</v>
      </c>
      <c r="B16" s="76" t="s">
        <v>158</v>
      </c>
      <c r="C16" s="77" t="s">
        <v>152</v>
      </c>
      <c r="D16" s="78">
        <v>0</v>
      </c>
      <c r="E16" s="75"/>
    </row>
    <row r="17" spans="1:5" x14ac:dyDescent="0.25">
      <c r="A17" s="71" t="s">
        <v>159</v>
      </c>
      <c r="B17" s="65" t="s">
        <v>160</v>
      </c>
      <c r="C17" s="66" t="s">
        <v>152</v>
      </c>
      <c r="D17" s="79">
        <f>SUM(D18,D22,D24)</f>
        <v>1176.4000000000001</v>
      </c>
      <c r="E17" s="80"/>
    </row>
    <row r="18" spans="1:5" x14ac:dyDescent="0.25">
      <c r="A18" s="71" t="s">
        <v>161</v>
      </c>
      <c r="B18" s="66" t="s">
        <v>162</v>
      </c>
      <c r="C18" s="66" t="s">
        <v>152</v>
      </c>
      <c r="D18" s="81">
        <f>SUM(D19,D21)</f>
        <v>587.6</v>
      </c>
      <c r="E18" s="75"/>
    </row>
    <row r="19" spans="1:5" x14ac:dyDescent="0.25">
      <c r="A19" s="71" t="s">
        <v>163</v>
      </c>
      <c r="B19" s="76" t="s">
        <v>164</v>
      </c>
      <c r="C19" s="77" t="s">
        <v>152</v>
      </c>
      <c r="D19" s="78">
        <v>298.8</v>
      </c>
      <c r="E19" s="82"/>
    </row>
    <row r="20" spans="1:5" x14ac:dyDescent="0.25">
      <c r="A20" s="71" t="s">
        <v>165</v>
      </c>
      <c r="B20" s="76" t="s">
        <v>158</v>
      </c>
      <c r="C20" s="77" t="s">
        <v>152</v>
      </c>
      <c r="D20" s="78">
        <v>0</v>
      </c>
      <c r="E20" s="83"/>
    </row>
    <row r="21" spans="1:5" x14ac:dyDescent="0.25">
      <c r="A21" s="71" t="s">
        <v>166</v>
      </c>
      <c r="B21" s="76" t="s">
        <v>167</v>
      </c>
      <c r="C21" s="77" t="s">
        <v>152</v>
      </c>
      <c r="D21" s="78">
        <v>288.8</v>
      </c>
      <c r="E21" s="84"/>
    </row>
    <row r="22" spans="1:5" x14ac:dyDescent="0.25">
      <c r="A22" s="71" t="s">
        <v>168</v>
      </c>
      <c r="B22" s="66" t="s">
        <v>169</v>
      </c>
      <c r="C22" s="66" t="s">
        <v>152</v>
      </c>
      <c r="D22" s="69">
        <v>538.20000000000005</v>
      </c>
      <c r="E22" s="75"/>
    </row>
    <row r="23" spans="1:5" x14ac:dyDescent="0.25">
      <c r="A23" s="71" t="s">
        <v>170</v>
      </c>
      <c r="B23" s="76" t="s">
        <v>171</v>
      </c>
      <c r="C23" s="77" t="s">
        <v>152</v>
      </c>
      <c r="D23" s="78">
        <v>121</v>
      </c>
      <c r="E23" s="75"/>
    </row>
    <row r="24" spans="1:5" x14ac:dyDescent="0.25">
      <c r="A24" s="71" t="s">
        <v>172</v>
      </c>
      <c r="B24" s="66" t="s">
        <v>173</v>
      </c>
      <c r="C24" s="66" t="s">
        <v>152</v>
      </c>
      <c r="D24" s="69">
        <v>50.6</v>
      </c>
      <c r="E24" s="85"/>
    </row>
    <row r="25" spans="1:5" x14ac:dyDescent="0.25">
      <c r="A25" s="86" t="s">
        <v>174</v>
      </c>
      <c r="B25" s="87" t="s">
        <v>175</v>
      </c>
      <c r="C25" s="87" t="s">
        <v>176</v>
      </c>
      <c r="D25" s="88">
        <f>IF(D12=0,0,(D12-D17)/D12*100)</f>
        <v>31.273003446865687</v>
      </c>
      <c r="E25" s="80"/>
    </row>
    <row r="26" spans="1:5" x14ac:dyDescent="0.25">
      <c r="A26" s="89" t="s">
        <v>177</v>
      </c>
      <c r="B26" s="74" t="s">
        <v>178</v>
      </c>
      <c r="C26" s="66" t="s">
        <v>176</v>
      </c>
      <c r="D26" s="90">
        <f>IF(D12=0,0,(D12-(D17+D15-D19))/D12*100)</f>
        <v>29.876730735526074</v>
      </c>
      <c r="E26" s="80"/>
    </row>
    <row r="27" spans="1:5" x14ac:dyDescent="0.25">
      <c r="A27" s="71" t="s">
        <v>179</v>
      </c>
      <c r="B27" s="74" t="s">
        <v>180</v>
      </c>
      <c r="C27" s="66" t="s">
        <v>176</v>
      </c>
      <c r="D27" s="90">
        <f>IF(D12=0,0,(D15-D19)/D12*100)</f>
        <v>1.3962727113396025</v>
      </c>
      <c r="E27" s="73"/>
    </row>
    <row r="28" spans="1:5" x14ac:dyDescent="0.25">
      <c r="A28" s="91" t="s">
        <v>181</v>
      </c>
      <c r="B28" s="76" t="s">
        <v>182</v>
      </c>
      <c r="C28" s="77" t="s">
        <v>176</v>
      </c>
      <c r="D28" s="92">
        <f>IF(D15=0,0,(D15-D19)/D15*100)</f>
        <v>7.4062596839169439</v>
      </c>
      <c r="E28" s="73"/>
    </row>
    <row r="29" spans="1:5" ht="15.75" thickBot="1" x14ac:dyDescent="0.3">
      <c r="A29" s="91" t="s">
        <v>183</v>
      </c>
      <c r="B29" s="93" t="s">
        <v>184</v>
      </c>
      <c r="C29" s="94" t="s">
        <v>176</v>
      </c>
      <c r="D29" s="95">
        <f>IF(D16=0,0,(D16-D20)/D16*100)</f>
        <v>0</v>
      </c>
      <c r="E29" s="96"/>
    </row>
    <row r="30" spans="1:5" x14ac:dyDescent="0.25">
      <c r="A30" s="97" t="s">
        <v>185</v>
      </c>
      <c r="B30" s="98" t="s">
        <v>186</v>
      </c>
      <c r="C30" s="99" t="s">
        <v>152</v>
      </c>
      <c r="D30" s="100">
        <f>SUM(D31,D32,D33)</f>
        <v>2828.2</v>
      </c>
      <c r="E30" s="101"/>
    </row>
    <row r="31" spans="1:5" x14ac:dyDescent="0.25">
      <c r="A31" s="71" t="s">
        <v>187</v>
      </c>
      <c r="B31" s="74" t="s">
        <v>188</v>
      </c>
      <c r="C31" s="66" t="s">
        <v>152</v>
      </c>
      <c r="D31" s="69">
        <v>2827.7</v>
      </c>
      <c r="E31" s="102"/>
    </row>
    <row r="32" spans="1:5" ht="25.5" x14ac:dyDescent="0.25">
      <c r="A32" s="71" t="s">
        <v>189</v>
      </c>
      <c r="B32" s="103" t="s">
        <v>190</v>
      </c>
      <c r="C32" s="66" t="s">
        <v>152</v>
      </c>
      <c r="D32" s="69">
        <v>0</v>
      </c>
      <c r="E32" s="102"/>
    </row>
    <row r="33" spans="1:5" x14ac:dyDescent="0.25">
      <c r="A33" s="71" t="s">
        <v>191</v>
      </c>
      <c r="B33" s="104" t="s">
        <v>192</v>
      </c>
      <c r="C33" s="66" t="s">
        <v>152</v>
      </c>
      <c r="D33" s="69">
        <v>0.5</v>
      </c>
      <c r="E33" s="102"/>
    </row>
    <row r="34" spans="1:5" x14ac:dyDescent="0.25">
      <c r="A34" s="71" t="s">
        <v>193</v>
      </c>
      <c r="B34" s="66" t="s">
        <v>194</v>
      </c>
      <c r="C34" s="66" t="s">
        <v>152</v>
      </c>
      <c r="D34" s="69">
        <v>2828.2</v>
      </c>
      <c r="E34" s="101"/>
    </row>
    <row r="35" spans="1:5" x14ac:dyDescent="0.25">
      <c r="A35" s="71" t="s">
        <v>195</v>
      </c>
      <c r="B35" s="66" t="s">
        <v>196</v>
      </c>
      <c r="C35" s="66" t="s">
        <v>152</v>
      </c>
      <c r="D35" s="69">
        <v>2828.2</v>
      </c>
      <c r="E35" s="101"/>
    </row>
    <row r="36" spans="1:5" x14ac:dyDescent="0.25">
      <c r="A36" s="71" t="s">
        <v>197</v>
      </c>
      <c r="B36" s="65" t="s">
        <v>198</v>
      </c>
      <c r="C36" s="66" t="s">
        <v>152</v>
      </c>
      <c r="D36" s="79">
        <f>SUM(D37,D41,D44,D45)</f>
        <v>1132.0999999999999</v>
      </c>
      <c r="E36" s="105"/>
    </row>
    <row r="37" spans="1:5" x14ac:dyDescent="0.25">
      <c r="A37" s="71" t="s">
        <v>199</v>
      </c>
      <c r="B37" s="66" t="s">
        <v>162</v>
      </c>
      <c r="C37" s="66" t="s">
        <v>152</v>
      </c>
      <c r="D37" s="106">
        <f>SUM(D38,D40)</f>
        <v>559.29999999999995</v>
      </c>
      <c r="E37" s="82"/>
    </row>
    <row r="38" spans="1:5" x14ac:dyDescent="0.25">
      <c r="A38" s="71" t="s">
        <v>200</v>
      </c>
      <c r="B38" s="76" t="s">
        <v>201</v>
      </c>
      <c r="C38" s="77" t="s">
        <v>152</v>
      </c>
      <c r="D38" s="78">
        <v>295.60000000000002</v>
      </c>
      <c r="E38" s="83"/>
    </row>
    <row r="39" spans="1:5" x14ac:dyDescent="0.25">
      <c r="A39" s="71" t="s">
        <v>202</v>
      </c>
      <c r="B39" s="76" t="s">
        <v>203</v>
      </c>
      <c r="C39" s="77" t="s">
        <v>152</v>
      </c>
      <c r="D39" s="78">
        <v>0</v>
      </c>
      <c r="E39" s="83"/>
    </row>
    <row r="40" spans="1:5" x14ac:dyDescent="0.25">
      <c r="A40" s="71" t="s">
        <v>204</v>
      </c>
      <c r="B40" s="76" t="s">
        <v>167</v>
      </c>
      <c r="C40" s="77" t="s">
        <v>152</v>
      </c>
      <c r="D40" s="78">
        <v>263.7</v>
      </c>
      <c r="E40" s="107"/>
    </row>
    <row r="41" spans="1:5" x14ac:dyDescent="0.25">
      <c r="A41" s="71" t="s">
        <v>205</v>
      </c>
      <c r="B41" s="66" t="s">
        <v>206</v>
      </c>
      <c r="C41" s="66" t="s">
        <v>152</v>
      </c>
      <c r="D41" s="69">
        <v>509.4</v>
      </c>
      <c r="E41" s="102"/>
    </row>
    <row r="42" spans="1:5" x14ac:dyDescent="0.25">
      <c r="A42" s="91" t="s">
        <v>207</v>
      </c>
      <c r="B42" s="77" t="s">
        <v>208</v>
      </c>
      <c r="C42" s="77" t="s">
        <v>152</v>
      </c>
      <c r="D42" s="69">
        <v>509.4</v>
      </c>
      <c r="E42" s="102"/>
    </row>
    <row r="43" spans="1:5" x14ac:dyDescent="0.25">
      <c r="A43" s="91" t="s">
        <v>209</v>
      </c>
      <c r="B43" s="77" t="s">
        <v>210</v>
      </c>
      <c r="C43" s="77" t="s">
        <v>152</v>
      </c>
      <c r="D43" s="69">
        <v>509.4</v>
      </c>
      <c r="E43" s="102"/>
    </row>
    <row r="44" spans="1:5" x14ac:dyDescent="0.25">
      <c r="A44" s="71" t="s">
        <v>211</v>
      </c>
      <c r="B44" s="66" t="s">
        <v>212</v>
      </c>
      <c r="C44" s="66" t="s">
        <v>152</v>
      </c>
      <c r="D44" s="69">
        <v>63.4</v>
      </c>
      <c r="E44" s="108"/>
    </row>
    <row r="45" spans="1:5" x14ac:dyDescent="0.25">
      <c r="A45" s="71" t="s">
        <v>213</v>
      </c>
      <c r="B45" s="66" t="s">
        <v>214</v>
      </c>
      <c r="C45" s="66" t="s">
        <v>152</v>
      </c>
      <c r="D45" s="69">
        <v>0</v>
      </c>
      <c r="E45" s="108"/>
    </row>
    <row r="46" spans="1:5" x14ac:dyDescent="0.25">
      <c r="A46" s="71" t="s">
        <v>215</v>
      </c>
      <c r="B46" s="66" t="s">
        <v>216</v>
      </c>
      <c r="C46" s="66" t="s">
        <v>176</v>
      </c>
      <c r="D46" s="88">
        <f>IF(D30=0,0,((D31+D32)-D36)/(D31+D32)*100)</f>
        <v>59.963928280935043</v>
      </c>
      <c r="E46" s="105"/>
    </row>
    <row r="47" spans="1:5" x14ac:dyDescent="0.25">
      <c r="A47" s="71" t="s">
        <v>217</v>
      </c>
      <c r="B47" s="74" t="s">
        <v>218</v>
      </c>
      <c r="C47" s="66" t="s">
        <v>176</v>
      </c>
      <c r="D47" s="88">
        <f>IF(D30=0,0,((D31+D32)-(D36+D15-D38))/(D31+D32)*100)</f>
        <v>59.005552215581567</v>
      </c>
      <c r="E47" s="109"/>
    </row>
    <row r="48" spans="1:5" x14ac:dyDescent="0.25">
      <c r="A48" s="71" t="s">
        <v>219</v>
      </c>
      <c r="B48" s="74" t="s">
        <v>220</v>
      </c>
      <c r="C48" s="66" t="s">
        <v>176</v>
      </c>
      <c r="D48" s="88">
        <f>IF(D15=0,0,(D15-D38)/(D31+D32)*100)</f>
        <v>0.95837606535346642</v>
      </c>
      <c r="E48" s="102"/>
    </row>
    <row r="49" spans="1:5" ht="26.25" thickBot="1" x14ac:dyDescent="0.3">
      <c r="A49" s="91" t="s">
        <v>221</v>
      </c>
      <c r="B49" s="110" t="s">
        <v>222</v>
      </c>
      <c r="C49" s="77" t="s">
        <v>176</v>
      </c>
      <c r="D49" s="111">
        <f>IF(D16=0,0,(D16-D39)/D16*100)</f>
        <v>0</v>
      </c>
      <c r="E49" s="112"/>
    </row>
    <row r="50" spans="1:5" ht="25.5" x14ac:dyDescent="0.25">
      <c r="A50" s="97" t="s">
        <v>223</v>
      </c>
      <c r="B50" s="113" t="s">
        <v>224</v>
      </c>
      <c r="C50" s="99" t="s">
        <v>152</v>
      </c>
      <c r="D50" s="114">
        <v>0</v>
      </c>
      <c r="E50" s="115"/>
    </row>
    <row r="51" spans="1:5" x14ac:dyDescent="0.25">
      <c r="A51" s="71" t="s">
        <v>225</v>
      </c>
      <c r="B51" s="66" t="s">
        <v>226</v>
      </c>
      <c r="C51" s="66" t="s">
        <v>152</v>
      </c>
      <c r="D51" s="69">
        <v>0</v>
      </c>
      <c r="E51" s="115"/>
    </row>
    <row r="52" spans="1:5" x14ac:dyDescent="0.25">
      <c r="A52" s="71" t="s">
        <v>227</v>
      </c>
      <c r="B52" s="66" t="s">
        <v>228</v>
      </c>
      <c r="C52" s="66" t="s">
        <v>152</v>
      </c>
      <c r="D52" s="72">
        <v>0</v>
      </c>
      <c r="E52" s="115"/>
    </row>
    <row r="53" spans="1:5" ht="15.75" thickBot="1" x14ac:dyDescent="0.3">
      <c r="A53" s="116" t="s">
        <v>229</v>
      </c>
      <c r="B53" s="117" t="s">
        <v>230</v>
      </c>
      <c r="C53" s="117" t="s">
        <v>176</v>
      </c>
      <c r="D53" s="118">
        <f>IF(D50=0,0,(D50-D52)/D50*100)</f>
        <v>0</v>
      </c>
      <c r="E53" s="53"/>
    </row>
    <row r="54" spans="1:5" x14ac:dyDescent="0.25">
      <c r="A54" s="119"/>
      <c r="B54" s="53"/>
      <c r="C54" s="53"/>
      <c r="D54" s="53"/>
      <c r="E54" s="53"/>
    </row>
    <row r="55" spans="1:5" x14ac:dyDescent="0.25">
      <c r="A55" s="119"/>
      <c r="B55" s="53"/>
      <c r="C55" s="53"/>
      <c r="D55" s="53"/>
      <c r="E55" s="53"/>
    </row>
    <row r="56" spans="1:5" x14ac:dyDescent="0.25">
      <c r="A56" s="119"/>
      <c r="B56" s="53"/>
      <c r="C56" s="53"/>
      <c r="D56" s="53"/>
      <c r="E56" s="53"/>
    </row>
    <row r="57" spans="1:5" x14ac:dyDescent="0.25">
      <c r="A57" s="53"/>
      <c r="B57" s="53"/>
      <c r="C57" s="53"/>
      <c r="D57" s="53"/>
      <c r="E57" s="53"/>
    </row>
  </sheetData>
  <sheetProtection password="F757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6" stopIfTrue="1">
      <formula>E38+I38&gt;0</formula>
    </cfRule>
    <cfRule type="expression" dxfId="17" priority="8" stopIfTrue="1">
      <formula>E38+I38&lt;0</formula>
    </cfRule>
  </conditionalFormatting>
  <conditionalFormatting sqref="E19">
    <cfRule type="expression" dxfId="16" priority="10" stopIfTrue="1">
      <formula>I20=0</formula>
    </cfRule>
    <cfRule type="expression" dxfId="15" priority="15" stopIfTrue="1">
      <formula>I20&gt;0</formula>
    </cfRule>
    <cfRule type="expression" dxfId="14" priority="16" stopIfTrue="1">
      <formula>I20&lt;0</formula>
    </cfRule>
  </conditionalFormatting>
  <conditionalFormatting sqref="E38:E39 E20">
    <cfRule type="cellIs" dxfId="13" priority="18" stopIfTrue="1" operator="greaterThan">
      <formula>0</formula>
    </cfRule>
    <cfRule type="cellIs" dxfId="12" priority="20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5"/>
  <sheetViews>
    <sheetView zoomScaleNormal="100" workbookViewId="0">
      <selection sqref="A1:D1"/>
    </sheetView>
  </sheetViews>
  <sheetFormatPr defaultRowHeight="15" x14ac:dyDescent="0.25"/>
  <cols>
    <col min="1" max="1" width="6.7109375" customWidth="1"/>
    <col min="2" max="2" width="78.28515625" customWidth="1"/>
    <col min="3" max="3" width="16.42578125" customWidth="1"/>
    <col min="4" max="4" width="12.28515625" customWidth="1"/>
    <col min="6" max="6" width="31.5703125" customWidth="1"/>
  </cols>
  <sheetData>
    <row r="1" spans="1:6" x14ac:dyDescent="0.25">
      <c r="A1" s="969" t="s">
        <v>0</v>
      </c>
      <c r="B1" s="970"/>
      <c r="C1" s="970"/>
      <c r="D1" s="971"/>
    </row>
    <row r="2" spans="1:6" x14ac:dyDescent="0.25">
      <c r="A2" s="969" t="s">
        <v>1</v>
      </c>
      <c r="B2" s="970"/>
      <c r="C2" s="970"/>
      <c r="D2" s="971"/>
    </row>
    <row r="3" spans="1:6" x14ac:dyDescent="0.25">
      <c r="A3" s="972"/>
      <c r="B3" s="973"/>
      <c r="C3" s="973"/>
      <c r="D3" s="974"/>
    </row>
    <row r="4" spans="1:6" x14ac:dyDescent="0.25">
      <c r="A4" s="1"/>
      <c r="B4" s="1"/>
      <c r="C4" s="1"/>
      <c r="D4" s="1"/>
    </row>
    <row r="5" spans="1:6" x14ac:dyDescent="0.25">
      <c r="A5" s="975" t="s">
        <v>231</v>
      </c>
      <c r="B5" s="976"/>
      <c r="C5" s="976"/>
      <c r="D5" s="977"/>
    </row>
    <row r="6" spans="1:6" x14ac:dyDescent="0.25">
      <c r="A6" s="1"/>
      <c r="B6" s="1"/>
      <c r="C6" s="1"/>
      <c r="D6" s="1"/>
    </row>
    <row r="8" spans="1:6" ht="15.75" thickBot="1" x14ac:dyDescent="0.3">
      <c r="A8" s="120"/>
      <c r="B8" s="981" t="s">
        <v>232</v>
      </c>
      <c r="C8" s="981"/>
      <c r="D8" s="981"/>
    </row>
    <row r="9" spans="1:6" ht="15.75" thickBot="1" x14ac:dyDescent="0.3">
      <c r="A9" s="54" t="s">
        <v>4</v>
      </c>
      <c r="B9" s="121" t="s">
        <v>233</v>
      </c>
      <c r="C9" s="122" t="s">
        <v>150</v>
      </c>
      <c r="D9" s="6" t="s">
        <v>6</v>
      </c>
      <c r="F9" s="7"/>
    </row>
    <row r="10" spans="1:6" ht="15.75" thickBot="1" x14ac:dyDescent="0.3">
      <c r="A10" s="983" t="s">
        <v>234</v>
      </c>
      <c r="B10" s="984"/>
      <c r="C10" s="984"/>
      <c r="D10" s="985"/>
      <c r="E10" s="123"/>
      <c r="F10" s="7"/>
    </row>
    <row r="11" spans="1:6" x14ac:dyDescent="0.25">
      <c r="A11" s="97">
        <v>1</v>
      </c>
      <c r="B11" s="99" t="s">
        <v>235</v>
      </c>
      <c r="C11" s="99" t="s">
        <v>236</v>
      </c>
      <c r="D11" s="124">
        <v>13891</v>
      </c>
      <c r="E11" s="73"/>
      <c r="F11" s="7"/>
    </row>
    <row r="12" spans="1:6" x14ac:dyDescent="0.25">
      <c r="A12" s="71">
        <v>2</v>
      </c>
      <c r="B12" s="66" t="s">
        <v>237</v>
      </c>
      <c r="C12" s="66" t="s">
        <v>236</v>
      </c>
      <c r="D12" s="69">
        <v>5782</v>
      </c>
      <c r="E12" s="73"/>
      <c r="F12" s="7"/>
    </row>
    <row r="13" spans="1:6" x14ac:dyDescent="0.25">
      <c r="A13" s="71">
        <v>3</v>
      </c>
      <c r="B13" s="66" t="s">
        <v>238</v>
      </c>
      <c r="C13" s="66" t="s">
        <v>236</v>
      </c>
      <c r="D13" s="69">
        <v>6043</v>
      </c>
      <c r="E13" s="73"/>
      <c r="F13" s="7"/>
    </row>
    <row r="14" spans="1:6" x14ac:dyDescent="0.25">
      <c r="A14" s="71">
        <v>4</v>
      </c>
      <c r="B14" s="66" t="s">
        <v>239</v>
      </c>
      <c r="C14" s="66" t="s">
        <v>236</v>
      </c>
      <c r="D14" s="69">
        <v>32520</v>
      </c>
      <c r="E14" s="101"/>
      <c r="F14" s="101"/>
    </row>
    <row r="15" spans="1:6" x14ac:dyDescent="0.25">
      <c r="A15" s="71" t="s">
        <v>174</v>
      </c>
      <c r="B15" s="66" t="s">
        <v>240</v>
      </c>
      <c r="C15" s="66" t="s">
        <v>236</v>
      </c>
      <c r="D15" s="69">
        <v>0</v>
      </c>
      <c r="E15" s="101"/>
      <c r="F15" s="101"/>
    </row>
    <row r="16" spans="1:6" x14ac:dyDescent="0.25">
      <c r="A16" s="71" t="s">
        <v>185</v>
      </c>
      <c r="B16" s="66" t="s">
        <v>241</v>
      </c>
      <c r="C16" s="66" t="s">
        <v>236</v>
      </c>
      <c r="D16" s="69">
        <v>7665</v>
      </c>
      <c r="E16" s="101"/>
      <c r="F16" s="101"/>
    </row>
    <row r="17" spans="1:6" x14ac:dyDescent="0.25">
      <c r="A17" s="71" t="s">
        <v>187</v>
      </c>
      <c r="B17" s="66" t="s">
        <v>242</v>
      </c>
      <c r="C17" s="66" t="s">
        <v>243</v>
      </c>
      <c r="D17" s="69">
        <v>188</v>
      </c>
      <c r="E17" s="101"/>
      <c r="F17" s="101"/>
    </row>
    <row r="18" spans="1:6" x14ac:dyDescent="0.25">
      <c r="A18" s="71" t="s">
        <v>189</v>
      </c>
      <c r="B18" s="66" t="s">
        <v>244</v>
      </c>
      <c r="C18" s="66" t="s">
        <v>245</v>
      </c>
      <c r="D18" s="69">
        <v>274</v>
      </c>
      <c r="E18" s="101"/>
      <c r="F18" s="101"/>
    </row>
    <row r="19" spans="1:6" x14ac:dyDescent="0.25">
      <c r="A19" s="71" t="s">
        <v>191</v>
      </c>
      <c r="B19" s="66" t="s">
        <v>246</v>
      </c>
      <c r="C19" s="66" t="s">
        <v>245</v>
      </c>
      <c r="D19" s="69">
        <v>45</v>
      </c>
      <c r="E19" s="101"/>
      <c r="F19" s="101"/>
    </row>
    <row r="20" spans="1:6" x14ac:dyDescent="0.25">
      <c r="A20" s="71" t="s">
        <v>247</v>
      </c>
      <c r="B20" s="66" t="s">
        <v>248</v>
      </c>
      <c r="C20" s="66" t="s">
        <v>245</v>
      </c>
      <c r="D20" s="69">
        <v>7.5</v>
      </c>
      <c r="E20" s="101"/>
      <c r="F20" s="101"/>
    </row>
    <row r="21" spans="1:6" x14ac:dyDescent="0.25">
      <c r="A21" s="71" t="s">
        <v>193</v>
      </c>
      <c r="B21" s="66" t="s">
        <v>249</v>
      </c>
      <c r="C21" s="66" t="s">
        <v>236</v>
      </c>
      <c r="D21" s="69">
        <v>0</v>
      </c>
      <c r="E21" s="101"/>
      <c r="F21" s="101"/>
    </row>
    <row r="22" spans="1:6" x14ac:dyDescent="0.25">
      <c r="A22" s="71" t="s">
        <v>250</v>
      </c>
      <c r="B22" s="66" t="s">
        <v>242</v>
      </c>
      <c r="C22" s="66" t="s">
        <v>243</v>
      </c>
      <c r="D22" s="69">
        <v>0</v>
      </c>
      <c r="E22" s="101"/>
      <c r="F22" s="101"/>
    </row>
    <row r="23" spans="1:6" x14ac:dyDescent="0.25">
      <c r="A23" s="71" t="s">
        <v>251</v>
      </c>
      <c r="B23" s="66" t="s">
        <v>244</v>
      </c>
      <c r="C23" s="66" t="s">
        <v>245</v>
      </c>
      <c r="D23" s="69">
        <v>0</v>
      </c>
      <c r="E23" s="101"/>
      <c r="F23" s="101"/>
    </row>
    <row r="24" spans="1:6" x14ac:dyDescent="0.25">
      <c r="A24" s="71" t="s">
        <v>252</v>
      </c>
      <c r="B24" s="66" t="s">
        <v>253</v>
      </c>
      <c r="C24" s="66" t="s">
        <v>245</v>
      </c>
      <c r="D24" s="69">
        <v>0</v>
      </c>
      <c r="E24" s="101"/>
      <c r="F24" s="101"/>
    </row>
    <row r="25" spans="1:6" x14ac:dyDescent="0.25">
      <c r="A25" s="71" t="s">
        <v>195</v>
      </c>
      <c r="B25" s="66" t="s">
        <v>254</v>
      </c>
      <c r="C25" s="66" t="s">
        <v>236</v>
      </c>
      <c r="D25" s="69">
        <v>0</v>
      </c>
      <c r="E25" s="101"/>
      <c r="F25" s="101"/>
    </row>
    <row r="26" spans="1:6" x14ac:dyDescent="0.25">
      <c r="A26" s="71" t="s">
        <v>255</v>
      </c>
      <c r="B26" s="66" t="s">
        <v>256</v>
      </c>
      <c r="C26" s="66" t="s">
        <v>257</v>
      </c>
      <c r="D26" s="69">
        <v>0</v>
      </c>
      <c r="E26" s="101"/>
      <c r="F26" s="101"/>
    </row>
    <row r="27" spans="1:6" x14ac:dyDescent="0.25">
      <c r="A27" s="71" t="s">
        <v>258</v>
      </c>
      <c r="B27" s="66" t="s">
        <v>259</v>
      </c>
      <c r="C27" s="66" t="s">
        <v>257</v>
      </c>
      <c r="D27" s="69">
        <v>0</v>
      </c>
      <c r="E27" s="101"/>
      <c r="F27" s="101"/>
    </row>
    <row r="28" spans="1:6" x14ac:dyDescent="0.25">
      <c r="A28" s="71" t="s">
        <v>260</v>
      </c>
      <c r="B28" s="66" t="s">
        <v>261</v>
      </c>
      <c r="C28" s="66" t="s">
        <v>257</v>
      </c>
      <c r="D28" s="69">
        <v>0</v>
      </c>
      <c r="E28" s="101"/>
      <c r="F28" s="101"/>
    </row>
    <row r="29" spans="1:6" x14ac:dyDescent="0.25">
      <c r="A29" s="71" t="s">
        <v>262</v>
      </c>
      <c r="B29" s="66" t="s">
        <v>263</v>
      </c>
      <c r="C29" s="66" t="s">
        <v>257</v>
      </c>
      <c r="D29" s="69">
        <v>0</v>
      </c>
      <c r="E29" s="101"/>
      <c r="F29" s="101"/>
    </row>
    <row r="30" spans="1:6" ht="15.75" thickBot="1" x14ac:dyDescent="0.3">
      <c r="A30" s="116" t="s">
        <v>264</v>
      </c>
      <c r="B30" s="117" t="s">
        <v>265</v>
      </c>
      <c r="C30" s="117" t="s">
        <v>257</v>
      </c>
      <c r="D30" s="125">
        <v>0</v>
      </c>
      <c r="E30" s="101"/>
      <c r="F30" s="101"/>
    </row>
    <row r="31" spans="1:6" ht="15.75" thickBot="1" x14ac:dyDescent="0.3">
      <c r="A31" s="983" t="s">
        <v>266</v>
      </c>
      <c r="B31" s="984"/>
      <c r="C31" s="984"/>
      <c r="D31" s="985"/>
      <c r="E31" s="96"/>
      <c r="F31" s="96"/>
    </row>
    <row r="32" spans="1:6" x14ac:dyDescent="0.25">
      <c r="A32" s="97">
        <v>1</v>
      </c>
      <c r="B32" s="126" t="s">
        <v>267</v>
      </c>
      <c r="C32" s="99" t="s">
        <v>152</v>
      </c>
      <c r="D32" s="124">
        <v>1711.7</v>
      </c>
      <c r="E32" s="96"/>
      <c r="F32" s="96"/>
    </row>
    <row r="33" spans="1:6" x14ac:dyDescent="0.25">
      <c r="A33" s="86">
        <v>2</v>
      </c>
      <c r="B33" s="127" t="s">
        <v>268</v>
      </c>
      <c r="C33" s="128" t="s">
        <v>269</v>
      </c>
      <c r="D33" s="129">
        <v>4</v>
      </c>
      <c r="E33" s="130"/>
      <c r="F33" s="130"/>
    </row>
    <row r="34" spans="1:6" x14ac:dyDescent="0.25">
      <c r="A34" s="71">
        <v>3</v>
      </c>
      <c r="B34" s="74" t="s">
        <v>270</v>
      </c>
      <c r="C34" s="128" t="s">
        <v>269</v>
      </c>
      <c r="D34" s="129">
        <v>18</v>
      </c>
      <c r="E34" s="75"/>
      <c r="F34" s="75"/>
    </row>
    <row r="35" spans="1:6" ht="15.75" thickBot="1" x14ac:dyDescent="0.3">
      <c r="A35" s="116">
        <v>4</v>
      </c>
      <c r="B35" s="131" t="s">
        <v>271</v>
      </c>
      <c r="C35" s="132" t="s">
        <v>272</v>
      </c>
      <c r="D35" s="133">
        <v>41</v>
      </c>
      <c r="E35" s="75"/>
      <c r="F35" s="75"/>
    </row>
    <row r="36" spans="1:6" ht="15.75" thickBot="1" x14ac:dyDescent="0.3">
      <c r="A36" s="983" t="s">
        <v>273</v>
      </c>
      <c r="B36" s="984"/>
      <c r="C36" s="984"/>
      <c r="D36" s="985"/>
      <c r="E36" s="134"/>
      <c r="F36" s="134"/>
    </row>
    <row r="37" spans="1:6" x14ac:dyDescent="0.25">
      <c r="A37" s="97">
        <v>1</v>
      </c>
      <c r="B37" s="99" t="s">
        <v>274</v>
      </c>
      <c r="C37" s="99" t="s">
        <v>152</v>
      </c>
      <c r="D37" s="124">
        <v>1465.1</v>
      </c>
      <c r="E37" s="135"/>
      <c r="F37" s="135"/>
    </row>
    <row r="38" spans="1:6" x14ac:dyDescent="0.25">
      <c r="A38" s="71" t="s">
        <v>275</v>
      </c>
      <c r="B38" s="74" t="s">
        <v>276</v>
      </c>
      <c r="C38" s="66" t="s">
        <v>269</v>
      </c>
      <c r="D38" s="129">
        <v>4</v>
      </c>
      <c r="E38" s="136"/>
      <c r="F38" s="136"/>
    </row>
    <row r="39" spans="1:6" x14ac:dyDescent="0.25">
      <c r="A39" s="71" t="s">
        <v>277</v>
      </c>
      <c r="B39" s="74" t="s">
        <v>278</v>
      </c>
      <c r="C39" s="66" t="s">
        <v>269</v>
      </c>
      <c r="D39" s="129">
        <v>0</v>
      </c>
      <c r="E39" s="75"/>
      <c r="F39" s="75"/>
    </row>
    <row r="40" spans="1:6" x14ac:dyDescent="0.25">
      <c r="A40" s="71" t="s">
        <v>279</v>
      </c>
      <c r="B40" s="74" t="s">
        <v>280</v>
      </c>
      <c r="C40" s="66" t="s">
        <v>269</v>
      </c>
      <c r="D40" s="129">
        <v>4</v>
      </c>
      <c r="E40" s="75"/>
      <c r="F40" s="75"/>
    </row>
    <row r="41" spans="1:6" x14ac:dyDescent="0.25">
      <c r="A41" s="71" t="s">
        <v>281</v>
      </c>
      <c r="B41" s="74" t="s">
        <v>282</v>
      </c>
      <c r="C41" s="66" t="s">
        <v>152</v>
      </c>
      <c r="D41" s="137">
        <v>1465.1</v>
      </c>
      <c r="E41" s="73"/>
      <c r="F41" s="73"/>
    </row>
    <row r="42" spans="1:6" x14ac:dyDescent="0.25">
      <c r="A42" s="71" t="s">
        <v>283</v>
      </c>
      <c r="B42" s="74" t="s">
        <v>284</v>
      </c>
      <c r="C42" s="66" t="s">
        <v>152</v>
      </c>
      <c r="D42" s="137">
        <v>0</v>
      </c>
      <c r="E42" s="73"/>
      <c r="F42" s="73"/>
    </row>
    <row r="43" spans="1:6" x14ac:dyDescent="0.25">
      <c r="A43" s="71" t="s">
        <v>285</v>
      </c>
      <c r="B43" s="74" t="s">
        <v>286</v>
      </c>
      <c r="C43" s="66" t="s">
        <v>152</v>
      </c>
      <c r="D43" s="137">
        <v>1465.1</v>
      </c>
      <c r="E43" s="73"/>
      <c r="F43" s="73"/>
    </row>
    <row r="44" spans="1:6" x14ac:dyDescent="0.25">
      <c r="A44" s="71" t="s">
        <v>287</v>
      </c>
      <c r="B44" s="138" t="s">
        <v>288</v>
      </c>
      <c r="C44" s="66" t="s">
        <v>152</v>
      </c>
      <c r="D44" s="69">
        <v>1465.1</v>
      </c>
      <c r="E44" s="73"/>
      <c r="F44" s="73"/>
    </row>
    <row r="45" spans="1:6" x14ac:dyDescent="0.25">
      <c r="A45" s="71">
        <v>2</v>
      </c>
      <c r="B45" s="66" t="s">
        <v>289</v>
      </c>
      <c r="C45" s="66" t="s">
        <v>152</v>
      </c>
      <c r="D45" s="69">
        <v>1465.1</v>
      </c>
      <c r="E45" s="73"/>
      <c r="F45" s="73"/>
    </row>
    <row r="46" spans="1:6" x14ac:dyDescent="0.25">
      <c r="A46" s="71" t="s">
        <v>290</v>
      </c>
      <c r="B46" s="74" t="s">
        <v>291</v>
      </c>
      <c r="C46" s="66" t="s">
        <v>269</v>
      </c>
      <c r="D46" s="129">
        <v>1</v>
      </c>
      <c r="E46" s="73"/>
      <c r="F46" s="73"/>
    </row>
    <row r="47" spans="1:6" x14ac:dyDescent="0.25">
      <c r="A47" s="71" t="s">
        <v>292</v>
      </c>
      <c r="B47" s="74" t="s">
        <v>293</v>
      </c>
      <c r="C47" s="66" t="s">
        <v>269</v>
      </c>
      <c r="D47" s="129">
        <v>1</v>
      </c>
      <c r="E47" s="75"/>
      <c r="F47" s="75"/>
    </row>
    <row r="48" spans="1:6" x14ac:dyDescent="0.25">
      <c r="A48" s="71" t="s">
        <v>294</v>
      </c>
      <c r="B48" s="76" t="s">
        <v>295</v>
      </c>
      <c r="C48" s="77" t="s">
        <v>152</v>
      </c>
      <c r="D48" s="137">
        <v>1465.1</v>
      </c>
      <c r="E48" s="139"/>
      <c r="F48" s="139"/>
    </row>
    <row r="49" spans="1:6" x14ac:dyDescent="0.25">
      <c r="A49" s="71" t="s">
        <v>296</v>
      </c>
      <c r="B49" s="74" t="s">
        <v>297</v>
      </c>
      <c r="C49" s="66" t="s">
        <v>269</v>
      </c>
      <c r="D49" s="129">
        <v>1</v>
      </c>
      <c r="E49" s="75"/>
      <c r="F49" s="75"/>
    </row>
    <row r="50" spans="1:6" x14ac:dyDescent="0.25">
      <c r="A50" s="71" t="s">
        <v>298</v>
      </c>
      <c r="B50" s="76" t="s">
        <v>299</v>
      </c>
      <c r="C50" s="77" t="s">
        <v>152</v>
      </c>
      <c r="D50" s="137">
        <v>1465.1</v>
      </c>
      <c r="E50" s="139"/>
      <c r="F50" s="139"/>
    </row>
    <row r="51" spans="1:6" x14ac:dyDescent="0.25">
      <c r="A51" s="71">
        <v>3</v>
      </c>
      <c r="B51" s="74" t="s">
        <v>300</v>
      </c>
      <c r="C51" s="66" t="s">
        <v>269</v>
      </c>
      <c r="D51" s="129">
        <v>1</v>
      </c>
      <c r="E51" s="75"/>
      <c r="F51" s="75"/>
    </row>
    <row r="52" spans="1:6" x14ac:dyDescent="0.25">
      <c r="A52" s="71">
        <v>4</v>
      </c>
      <c r="B52" s="74" t="s">
        <v>301</v>
      </c>
      <c r="C52" s="66" t="s">
        <v>269</v>
      </c>
      <c r="D52" s="129">
        <v>4</v>
      </c>
      <c r="E52" s="75"/>
      <c r="F52" s="75"/>
    </row>
    <row r="53" spans="1:6" x14ac:dyDescent="0.25">
      <c r="A53" s="71">
        <v>5</v>
      </c>
      <c r="B53" s="74" t="s">
        <v>302</v>
      </c>
      <c r="C53" s="66" t="s">
        <v>269</v>
      </c>
      <c r="D53" s="129">
        <v>4</v>
      </c>
      <c r="E53" s="139"/>
      <c r="F53" s="139"/>
    </row>
    <row r="54" spans="1:6" ht="15.75" thickBot="1" x14ac:dyDescent="0.3">
      <c r="A54" s="116">
        <v>6</v>
      </c>
      <c r="B54" s="131" t="s">
        <v>303</v>
      </c>
      <c r="C54" s="117" t="s">
        <v>272</v>
      </c>
      <c r="D54" s="133">
        <v>0</v>
      </c>
      <c r="E54" s="139"/>
      <c r="F54" s="139"/>
    </row>
    <row r="55" spans="1:6" ht="15.75" thickBot="1" x14ac:dyDescent="0.3">
      <c r="A55" s="983" t="s">
        <v>304</v>
      </c>
      <c r="B55" s="984"/>
      <c r="C55" s="984"/>
      <c r="D55" s="985"/>
      <c r="E55" s="73"/>
      <c r="F55" s="73"/>
    </row>
    <row r="56" spans="1:6" x14ac:dyDescent="0.25">
      <c r="A56" s="97">
        <v>1</v>
      </c>
      <c r="B56" s="126" t="s">
        <v>305</v>
      </c>
      <c r="C56" s="140" t="s">
        <v>152</v>
      </c>
      <c r="D56" s="124">
        <v>1465.1</v>
      </c>
      <c r="E56" s="73"/>
      <c r="F56" s="73"/>
    </row>
    <row r="57" spans="1:6" x14ac:dyDescent="0.25">
      <c r="A57" s="71" t="s">
        <v>275</v>
      </c>
      <c r="B57" s="66" t="s">
        <v>306</v>
      </c>
      <c r="C57" s="66" t="s">
        <v>269</v>
      </c>
      <c r="D57" s="129">
        <v>4</v>
      </c>
      <c r="E57" s="73"/>
      <c r="F57" s="73"/>
    </row>
    <row r="58" spans="1:6" x14ac:dyDescent="0.25">
      <c r="A58" s="71" t="s">
        <v>285</v>
      </c>
      <c r="B58" s="66" t="s">
        <v>307</v>
      </c>
      <c r="C58" s="66" t="s">
        <v>269</v>
      </c>
      <c r="D58" s="129">
        <v>1</v>
      </c>
      <c r="E58" s="73"/>
      <c r="F58" s="73"/>
    </row>
    <row r="59" spans="1:6" x14ac:dyDescent="0.25">
      <c r="A59" s="71" t="s">
        <v>287</v>
      </c>
      <c r="B59" s="66" t="s">
        <v>308</v>
      </c>
      <c r="C59" s="66" t="s">
        <v>269</v>
      </c>
      <c r="D59" s="129">
        <v>4</v>
      </c>
      <c r="E59" s="73"/>
      <c r="F59" s="73"/>
    </row>
    <row r="60" spans="1:6" x14ac:dyDescent="0.25">
      <c r="A60" s="71" t="s">
        <v>17</v>
      </c>
      <c r="B60" s="66" t="s">
        <v>309</v>
      </c>
      <c r="C60" s="66" t="s">
        <v>272</v>
      </c>
      <c r="D60" s="69">
        <v>41</v>
      </c>
      <c r="E60" s="141"/>
      <c r="F60" s="141"/>
    </row>
    <row r="61" spans="1:6" x14ac:dyDescent="0.25">
      <c r="A61" s="71" t="s">
        <v>19</v>
      </c>
      <c r="B61" s="66" t="s">
        <v>310</v>
      </c>
      <c r="C61" s="66" t="s">
        <v>311</v>
      </c>
      <c r="D61" s="106">
        <f>SUM(D62,D63)</f>
        <v>179.1</v>
      </c>
      <c r="E61" s="134"/>
      <c r="F61" s="134"/>
    </row>
    <row r="62" spans="1:6" x14ac:dyDescent="0.25">
      <c r="A62" s="91" t="s">
        <v>312</v>
      </c>
      <c r="B62" s="76" t="s">
        <v>313</v>
      </c>
      <c r="C62" s="77" t="s">
        <v>311</v>
      </c>
      <c r="D62" s="142">
        <v>179.1</v>
      </c>
      <c r="E62" s="139"/>
      <c r="F62" s="139"/>
    </row>
    <row r="63" spans="1:6" x14ac:dyDescent="0.25">
      <c r="A63" s="91" t="s">
        <v>314</v>
      </c>
      <c r="B63" s="76" t="s">
        <v>315</v>
      </c>
      <c r="C63" s="77" t="s">
        <v>311</v>
      </c>
      <c r="D63" s="142">
        <v>0</v>
      </c>
      <c r="E63" s="139"/>
      <c r="F63" s="139"/>
    </row>
    <row r="64" spans="1:6" x14ac:dyDescent="0.25">
      <c r="A64" s="71">
        <v>2</v>
      </c>
      <c r="B64" s="66" t="s">
        <v>316</v>
      </c>
      <c r="C64" s="66" t="s">
        <v>269</v>
      </c>
      <c r="D64" s="129">
        <v>4053</v>
      </c>
      <c r="E64" s="73"/>
      <c r="F64" s="73"/>
    </row>
    <row r="65" spans="1:6" x14ac:dyDescent="0.25">
      <c r="A65" s="71">
        <v>3</v>
      </c>
      <c r="B65" s="66" t="s">
        <v>317</v>
      </c>
      <c r="C65" s="66" t="s">
        <v>269</v>
      </c>
      <c r="D65" s="129">
        <v>12779</v>
      </c>
      <c r="E65" s="73"/>
      <c r="F65" s="73"/>
    </row>
    <row r="66" spans="1:6" x14ac:dyDescent="0.25">
      <c r="A66" s="91" t="s">
        <v>155</v>
      </c>
      <c r="B66" s="76" t="s">
        <v>318</v>
      </c>
      <c r="C66" s="77" t="s">
        <v>269</v>
      </c>
      <c r="D66" s="142">
        <v>8771</v>
      </c>
      <c r="E66" s="139"/>
      <c r="F66" s="139"/>
    </row>
    <row r="67" spans="1:6" x14ac:dyDescent="0.25">
      <c r="A67" s="91" t="s">
        <v>319</v>
      </c>
      <c r="B67" s="76" t="s">
        <v>320</v>
      </c>
      <c r="C67" s="77" t="s">
        <v>269</v>
      </c>
      <c r="D67" s="142">
        <v>3158</v>
      </c>
      <c r="E67" s="139"/>
      <c r="F67" s="139"/>
    </row>
    <row r="68" spans="1:6" x14ac:dyDescent="0.25">
      <c r="A68" s="91" t="s">
        <v>321</v>
      </c>
      <c r="B68" s="76" t="s">
        <v>322</v>
      </c>
      <c r="C68" s="77" t="s">
        <v>269</v>
      </c>
      <c r="D68" s="142">
        <v>850</v>
      </c>
      <c r="E68" s="139"/>
      <c r="F68" s="139"/>
    </row>
    <row r="69" spans="1:6" x14ac:dyDescent="0.25">
      <c r="A69" s="71">
        <v>4</v>
      </c>
      <c r="B69" s="66" t="s">
        <v>323</v>
      </c>
      <c r="C69" s="66" t="s">
        <v>269</v>
      </c>
      <c r="D69" s="129">
        <v>424</v>
      </c>
      <c r="E69" s="141"/>
      <c r="F69" s="141"/>
    </row>
    <row r="70" spans="1:6" x14ac:dyDescent="0.25">
      <c r="A70" s="71" t="s">
        <v>177</v>
      </c>
      <c r="B70" s="66" t="s">
        <v>324</v>
      </c>
      <c r="C70" s="66" t="s">
        <v>269</v>
      </c>
      <c r="D70" s="129">
        <v>0</v>
      </c>
      <c r="E70" s="73"/>
      <c r="F70" s="73"/>
    </row>
    <row r="71" spans="1:6" x14ac:dyDescent="0.25">
      <c r="A71" s="71" t="s">
        <v>179</v>
      </c>
      <c r="B71" s="66" t="s">
        <v>325</v>
      </c>
      <c r="C71" s="66" t="s">
        <v>269</v>
      </c>
      <c r="D71" s="129">
        <v>699</v>
      </c>
      <c r="E71" s="73"/>
      <c r="F71" s="73"/>
    </row>
    <row r="72" spans="1:6" x14ac:dyDescent="0.25">
      <c r="A72" s="143" t="s">
        <v>326</v>
      </c>
      <c r="B72" s="76" t="s">
        <v>327</v>
      </c>
      <c r="C72" s="77" t="s">
        <v>152</v>
      </c>
      <c r="D72" s="137">
        <v>0</v>
      </c>
      <c r="E72" s="139"/>
      <c r="F72" s="139"/>
    </row>
    <row r="73" spans="1:6" x14ac:dyDescent="0.25">
      <c r="A73" s="143" t="s">
        <v>328</v>
      </c>
      <c r="B73" s="76" t="s">
        <v>329</v>
      </c>
      <c r="C73" s="77" t="s">
        <v>152</v>
      </c>
      <c r="D73" s="137">
        <v>0</v>
      </c>
      <c r="E73" s="84"/>
      <c r="F73" s="84"/>
    </row>
    <row r="74" spans="1:6" x14ac:dyDescent="0.25">
      <c r="A74" s="71">
        <v>6</v>
      </c>
      <c r="B74" s="66" t="s">
        <v>330</v>
      </c>
      <c r="C74" s="66" t="s">
        <v>269</v>
      </c>
      <c r="D74" s="144">
        <f>SUM(D75,D76,D77)</f>
        <v>6253</v>
      </c>
      <c r="E74" s="134"/>
      <c r="F74" s="134"/>
    </row>
    <row r="75" spans="1:6" x14ac:dyDescent="0.25">
      <c r="A75" s="91" t="s">
        <v>187</v>
      </c>
      <c r="B75" s="76" t="s">
        <v>331</v>
      </c>
      <c r="C75" s="77" t="s">
        <v>269</v>
      </c>
      <c r="D75" s="142">
        <v>4138</v>
      </c>
      <c r="E75" s="139"/>
      <c r="F75" s="139"/>
    </row>
    <row r="76" spans="1:6" x14ac:dyDescent="0.25">
      <c r="A76" s="91" t="s">
        <v>189</v>
      </c>
      <c r="B76" s="76" t="s">
        <v>332</v>
      </c>
      <c r="C76" s="77" t="s">
        <v>269</v>
      </c>
      <c r="D76" s="142">
        <v>296</v>
      </c>
      <c r="E76" s="139"/>
      <c r="F76" s="139"/>
    </row>
    <row r="77" spans="1:6" x14ac:dyDescent="0.25">
      <c r="A77" s="91" t="s">
        <v>191</v>
      </c>
      <c r="B77" s="76" t="s">
        <v>333</v>
      </c>
      <c r="C77" s="77" t="s">
        <v>269</v>
      </c>
      <c r="D77" s="142">
        <v>1819</v>
      </c>
      <c r="E77" s="139"/>
      <c r="F77" s="139"/>
    </row>
    <row r="78" spans="1:6" x14ac:dyDescent="0.25">
      <c r="A78" s="71">
        <v>7</v>
      </c>
      <c r="B78" s="66" t="s">
        <v>334</v>
      </c>
      <c r="C78" s="66" t="s">
        <v>269</v>
      </c>
      <c r="D78" s="129">
        <v>10920</v>
      </c>
      <c r="E78" s="73"/>
      <c r="F78" s="73"/>
    </row>
    <row r="79" spans="1:6" ht="15.75" thickBot="1" x14ac:dyDescent="0.3">
      <c r="A79" s="116">
        <v>8</v>
      </c>
      <c r="B79" s="117" t="s">
        <v>335</v>
      </c>
      <c r="C79" s="117" t="s">
        <v>269</v>
      </c>
      <c r="D79" s="133">
        <v>35</v>
      </c>
      <c r="E79" s="134"/>
      <c r="F79" s="134"/>
    </row>
    <row r="80" spans="1:6" ht="15.75" thickBot="1" x14ac:dyDescent="0.3">
      <c r="A80" s="983" t="s">
        <v>336</v>
      </c>
      <c r="B80" s="984"/>
      <c r="C80" s="984"/>
      <c r="D80" s="985"/>
      <c r="E80" s="145"/>
      <c r="F80" s="145"/>
    </row>
    <row r="81" spans="1:6" x14ac:dyDescent="0.25">
      <c r="A81" s="97" t="s">
        <v>337</v>
      </c>
      <c r="B81" s="99" t="s">
        <v>338</v>
      </c>
      <c r="C81" s="140" t="s">
        <v>152</v>
      </c>
      <c r="D81" s="124">
        <v>2828.2</v>
      </c>
      <c r="E81" s="145"/>
      <c r="F81" s="145"/>
    </row>
    <row r="82" spans="1:6" x14ac:dyDescent="0.25">
      <c r="A82" s="143" t="s">
        <v>275</v>
      </c>
      <c r="B82" s="76" t="s">
        <v>339</v>
      </c>
      <c r="C82" s="146" t="s">
        <v>152</v>
      </c>
      <c r="D82" s="78">
        <v>2827.7</v>
      </c>
      <c r="E82" s="145"/>
      <c r="F82" s="145"/>
    </row>
    <row r="83" spans="1:6" x14ac:dyDescent="0.25">
      <c r="A83" s="143" t="s">
        <v>285</v>
      </c>
      <c r="B83" s="76" t="s">
        <v>340</v>
      </c>
      <c r="C83" s="146" t="s">
        <v>152</v>
      </c>
      <c r="D83" s="78">
        <v>0.5</v>
      </c>
      <c r="E83" s="145"/>
      <c r="F83" s="145"/>
    </row>
    <row r="84" spans="1:6" x14ac:dyDescent="0.25">
      <c r="A84" s="143" t="s">
        <v>287</v>
      </c>
      <c r="B84" s="76" t="s">
        <v>341</v>
      </c>
      <c r="C84" s="146" t="s">
        <v>152</v>
      </c>
      <c r="D84" s="78">
        <v>0</v>
      </c>
      <c r="E84" s="145"/>
      <c r="F84" s="145"/>
    </row>
    <row r="85" spans="1:6" x14ac:dyDescent="0.25">
      <c r="A85" s="71" t="s">
        <v>342</v>
      </c>
      <c r="B85" s="66" t="s">
        <v>343</v>
      </c>
      <c r="C85" s="66" t="s">
        <v>269</v>
      </c>
      <c r="D85" s="129">
        <v>1</v>
      </c>
      <c r="E85" s="101"/>
      <c r="F85" s="101"/>
    </row>
    <row r="86" spans="1:6" x14ac:dyDescent="0.25">
      <c r="A86" s="71" t="s">
        <v>290</v>
      </c>
      <c r="B86" s="66" t="s">
        <v>344</v>
      </c>
      <c r="C86" s="66" t="s">
        <v>269</v>
      </c>
      <c r="D86" s="129">
        <v>20</v>
      </c>
      <c r="E86" s="101"/>
      <c r="F86" s="101"/>
    </row>
    <row r="87" spans="1:6" x14ac:dyDescent="0.25">
      <c r="A87" s="71" t="s">
        <v>345</v>
      </c>
      <c r="B87" s="66" t="s">
        <v>346</v>
      </c>
      <c r="C87" s="66" t="s">
        <v>269</v>
      </c>
      <c r="D87" s="129">
        <v>58</v>
      </c>
      <c r="E87" s="101"/>
      <c r="F87" s="101"/>
    </row>
    <row r="88" spans="1:6" x14ac:dyDescent="0.25">
      <c r="A88" s="71" t="s">
        <v>347</v>
      </c>
      <c r="B88" s="66" t="s">
        <v>348</v>
      </c>
      <c r="C88" s="66" t="s">
        <v>272</v>
      </c>
      <c r="D88" s="129">
        <v>30</v>
      </c>
      <c r="E88" s="147"/>
      <c r="F88" s="147"/>
    </row>
    <row r="89" spans="1:6" x14ac:dyDescent="0.25">
      <c r="A89" s="71" t="s">
        <v>349</v>
      </c>
      <c r="B89" s="66" t="s">
        <v>350</v>
      </c>
      <c r="C89" s="66" t="s">
        <v>311</v>
      </c>
      <c r="D89" s="129">
        <v>196.2</v>
      </c>
      <c r="E89" s="101"/>
      <c r="F89" s="101"/>
    </row>
    <row r="90" spans="1:6" x14ac:dyDescent="0.25">
      <c r="A90" s="91" t="s">
        <v>351</v>
      </c>
      <c r="B90" s="76" t="s">
        <v>352</v>
      </c>
      <c r="C90" s="77" t="s">
        <v>311</v>
      </c>
      <c r="D90" s="148">
        <v>59.9</v>
      </c>
      <c r="E90" s="149"/>
      <c r="F90" s="149"/>
    </row>
    <row r="91" spans="1:6" x14ac:dyDescent="0.25">
      <c r="A91" s="71" t="s">
        <v>353</v>
      </c>
      <c r="B91" s="66" t="s">
        <v>354</v>
      </c>
      <c r="C91" s="66" t="s">
        <v>269</v>
      </c>
      <c r="D91" s="129">
        <v>3732</v>
      </c>
      <c r="E91" s="101"/>
      <c r="F91" s="101"/>
    </row>
    <row r="92" spans="1:6" x14ac:dyDescent="0.25">
      <c r="A92" s="71" t="s">
        <v>159</v>
      </c>
      <c r="B92" s="66" t="s">
        <v>355</v>
      </c>
      <c r="C92" s="66" t="s">
        <v>269</v>
      </c>
      <c r="D92" s="129">
        <v>12636</v>
      </c>
      <c r="E92" s="101"/>
      <c r="F92" s="101"/>
    </row>
    <row r="93" spans="1:6" x14ac:dyDescent="0.25">
      <c r="A93" s="91" t="s">
        <v>161</v>
      </c>
      <c r="B93" s="76" t="s">
        <v>318</v>
      </c>
      <c r="C93" s="77" t="s">
        <v>269</v>
      </c>
      <c r="D93" s="148">
        <v>8754</v>
      </c>
      <c r="E93" s="101"/>
      <c r="F93" s="101"/>
    </row>
    <row r="94" spans="1:6" x14ac:dyDescent="0.25">
      <c r="A94" s="91" t="s">
        <v>168</v>
      </c>
      <c r="B94" s="76" t="s">
        <v>356</v>
      </c>
      <c r="C94" s="77" t="s">
        <v>269</v>
      </c>
      <c r="D94" s="148">
        <v>3094</v>
      </c>
      <c r="E94" s="149"/>
      <c r="F94" s="149"/>
    </row>
    <row r="95" spans="1:6" x14ac:dyDescent="0.25">
      <c r="A95" s="91" t="s">
        <v>172</v>
      </c>
      <c r="B95" s="76" t="s">
        <v>357</v>
      </c>
      <c r="C95" s="77" t="s">
        <v>269</v>
      </c>
      <c r="D95" s="148">
        <v>788</v>
      </c>
      <c r="E95" s="149"/>
      <c r="F95" s="149"/>
    </row>
    <row r="96" spans="1:6" ht="15.75" thickBot="1" x14ac:dyDescent="0.3">
      <c r="A96" s="116" t="s">
        <v>174</v>
      </c>
      <c r="B96" s="117" t="s">
        <v>358</v>
      </c>
      <c r="C96" s="117" t="s">
        <v>269</v>
      </c>
      <c r="D96" s="133">
        <v>3</v>
      </c>
      <c r="E96" s="101"/>
      <c r="F96" s="101"/>
    </row>
    <row r="97" spans="1:6" ht="15.75" thickBot="1" x14ac:dyDescent="0.3">
      <c r="A97" s="983" t="s">
        <v>359</v>
      </c>
      <c r="B97" s="984"/>
      <c r="C97" s="984"/>
      <c r="D97" s="985"/>
      <c r="E97" s="101"/>
      <c r="F97" s="101"/>
    </row>
    <row r="98" spans="1:6" x14ac:dyDescent="0.25">
      <c r="A98" s="71" t="s">
        <v>337</v>
      </c>
      <c r="B98" s="66" t="s">
        <v>360</v>
      </c>
      <c r="C98" s="66" t="s">
        <v>269</v>
      </c>
      <c r="D98" s="129">
        <v>0</v>
      </c>
      <c r="E98" s="101"/>
      <c r="F98" s="101"/>
    </row>
    <row r="99" spans="1:6" x14ac:dyDescent="0.25">
      <c r="A99" s="71" t="s">
        <v>275</v>
      </c>
      <c r="B99" s="66" t="s">
        <v>361</v>
      </c>
      <c r="C99" s="66" t="s">
        <v>269</v>
      </c>
      <c r="D99" s="129">
        <v>0</v>
      </c>
      <c r="E99" s="101"/>
      <c r="F99" s="101"/>
    </row>
    <row r="100" spans="1:6" x14ac:dyDescent="0.25">
      <c r="A100" s="71" t="s">
        <v>285</v>
      </c>
      <c r="B100" s="66" t="s">
        <v>362</v>
      </c>
      <c r="C100" s="66" t="s">
        <v>269</v>
      </c>
      <c r="D100" s="129">
        <v>0</v>
      </c>
      <c r="E100" s="101"/>
      <c r="F100" s="101"/>
    </row>
    <row r="101" spans="1:6" x14ac:dyDescent="0.25">
      <c r="A101" s="71" t="s">
        <v>287</v>
      </c>
      <c r="B101" s="66" t="s">
        <v>363</v>
      </c>
      <c r="C101" s="66" t="s">
        <v>272</v>
      </c>
      <c r="D101" s="129">
        <v>0</v>
      </c>
      <c r="E101" s="101"/>
      <c r="F101" s="101"/>
    </row>
    <row r="102" spans="1:6" x14ac:dyDescent="0.25">
      <c r="A102" s="71" t="s">
        <v>17</v>
      </c>
      <c r="B102" s="66" t="s">
        <v>364</v>
      </c>
      <c r="C102" s="66" t="s">
        <v>311</v>
      </c>
      <c r="D102" s="129">
        <v>0</v>
      </c>
      <c r="E102" s="101"/>
      <c r="F102" s="101"/>
    </row>
    <row r="103" spans="1:6" x14ac:dyDescent="0.25">
      <c r="A103" s="91" t="s">
        <v>365</v>
      </c>
      <c r="B103" s="76" t="s">
        <v>352</v>
      </c>
      <c r="C103" s="77" t="s">
        <v>311</v>
      </c>
      <c r="D103" s="148">
        <v>0</v>
      </c>
      <c r="E103" s="101"/>
      <c r="F103" s="101"/>
    </row>
    <row r="104" spans="1:6" x14ac:dyDescent="0.25">
      <c r="A104" s="71" t="s">
        <v>342</v>
      </c>
      <c r="B104" s="66" t="s">
        <v>366</v>
      </c>
      <c r="C104" s="66" t="s">
        <v>269</v>
      </c>
      <c r="D104" s="129">
        <v>0</v>
      </c>
      <c r="E104" s="101"/>
      <c r="F104" s="101"/>
    </row>
    <row r="105" spans="1:6" x14ac:dyDescent="0.25">
      <c r="A105" s="71" t="s">
        <v>353</v>
      </c>
      <c r="B105" s="66" t="s">
        <v>367</v>
      </c>
      <c r="C105" s="66" t="s">
        <v>269</v>
      </c>
      <c r="D105" s="129">
        <v>0</v>
      </c>
      <c r="E105" s="101"/>
      <c r="F105" s="101"/>
    </row>
    <row r="106" spans="1:6" ht="15.75" thickBot="1" x14ac:dyDescent="0.3">
      <c r="A106" s="116" t="s">
        <v>159</v>
      </c>
      <c r="B106" s="117" t="s">
        <v>368</v>
      </c>
      <c r="C106" s="117" t="s">
        <v>269</v>
      </c>
      <c r="D106" s="133">
        <v>0</v>
      </c>
      <c r="E106" s="101"/>
      <c r="F106" s="101"/>
    </row>
    <row r="107" spans="1:6" ht="15.75" thickBot="1" x14ac:dyDescent="0.3">
      <c r="A107" s="983" t="s">
        <v>369</v>
      </c>
      <c r="B107" s="984"/>
      <c r="C107" s="984"/>
      <c r="D107" s="985"/>
      <c r="E107" s="145"/>
      <c r="F107" s="145"/>
    </row>
    <row r="108" spans="1:6" x14ac:dyDescent="0.25">
      <c r="A108" s="150">
        <v>1</v>
      </c>
      <c r="B108" s="126" t="s">
        <v>370</v>
      </c>
      <c r="C108" s="140" t="s">
        <v>152</v>
      </c>
      <c r="D108" s="124">
        <v>2828.2</v>
      </c>
      <c r="E108" s="145"/>
      <c r="F108" s="145"/>
    </row>
    <row r="109" spans="1:6" x14ac:dyDescent="0.25">
      <c r="A109" s="151">
        <v>2</v>
      </c>
      <c r="B109" s="152" t="s">
        <v>371</v>
      </c>
      <c r="C109" s="153" t="s">
        <v>269</v>
      </c>
      <c r="D109" s="154">
        <v>0</v>
      </c>
      <c r="E109" s="102"/>
      <c r="F109" s="102"/>
    </row>
    <row r="110" spans="1:6" x14ac:dyDescent="0.25">
      <c r="A110" s="71" t="s">
        <v>290</v>
      </c>
      <c r="B110" s="74" t="s">
        <v>372</v>
      </c>
      <c r="C110" s="66" t="s">
        <v>373</v>
      </c>
      <c r="D110" s="155">
        <v>0</v>
      </c>
      <c r="E110" s="102"/>
      <c r="F110" s="102"/>
    </row>
    <row r="111" spans="1:6" x14ac:dyDescent="0.25">
      <c r="A111" s="71" t="s">
        <v>292</v>
      </c>
      <c r="B111" s="66" t="s">
        <v>374</v>
      </c>
      <c r="C111" s="156" t="s">
        <v>152</v>
      </c>
      <c r="D111" s="69">
        <v>0</v>
      </c>
      <c r="E111" s="101"/>
      <c r="F111" s="101"/>
    </row>
    <row r="112" spans="1:6" x14ac:dyDescent="0.25">
      <c r="A112" s="71" t="s">
        <v>345</v>
      </c>
      <c r="B112" s="74" t="s">
        <v>375</v>
      </c>
      <c r="C112" s="66" t="s">
        <v>269</v>
      </c>
      <c r="D112" s="155">
        <v>0</v>
      </c>
      <c r="E112" s="102"/>
      <c r="F112" s="102"/>
    </row>
    <row r="113" spans="1:6" x14ac:dyDescent="0.25">
      <c r="A113" s="71" t="s">
        <v>376</v>
      </c>
      <c r="B113" s="66" t="s">
        <v>377</v>
      </c>
      <c r="C113" s="156" t="s">
        <v>152</v>
      </c>
      <c r="D113" s="69">
        <v>0</v>
      </c>
      <c r="E113" s="101"/>
      <c r="F113" s="101"/>
    </row>
    <row r="114" spans="1:6" x14ac:dyDescent="0.25">
      <c r="A114" s="71" t="s">
        <v>347</v>
      </c>
      <c r="B114" s="74" t="s">
        <v>378</v>
      </c>
      <c r="C114" s="66" t="s">
        <v>269</v>
      </c>
      <c r="D114" s="155">
        <v>0</v>
      </c>
      <c r="E114" s="102"/>
      <c r="F114" s="102"/>
    </row>
    <row r="115" spans="1:6" x14ac:dyDescent="0.25">
      <c r="A115" s="71" t="s">
        <v>379</v>
      </c>
      <c r="B115" s="66" t="s">
        <v>380</v>
      </c>
      <c r="C115" s="156" t="s">
        <v>152</v>
      </c>
      <c r="D115" s="69">
        <v>0</v>
      </c>
      <c r="E115" s="101"/>
      <c r="F115" s="101"/>
    </row>
    <row r="116" spans="1:6" x14ac:dyDescent="0.25">
      <c r="A116" s="71" t="s">
        <v>349</v>
      </c>
      <c r="B116" s="74" t="s">
        <v>381</v>
      </c>
      <c r="C116" s="66" t="s">
        <v>269</v>
      </c>
      <c r="D116" s="155">
        <v>1</v>
      </c>
      <c r="E116" s="102"/>
      <c r="F116" s="102"/>
    </row>
    <row r="117" spans="1:6" x14ac:dyDescent="0.25">
      <c r="A117" s="71" t="s">
        <v>351</v>
      </c>
      <c r="B117" s="66" t="s">
        <v>382</v>
      </c>
      <c r="C117" s="156" t="s">
        <v>152</v>
      </c>
      <c r="D117" s="69">
        <v>2828.2</v>
      </c>
      <c r="E117" s="157"/>
      <c r="F117" s="102"/>
    </row>
    <row r="118" spans="1:6" x14ac:dyDescent="0.25">
      <c r="A118" s="71" t="s">
        <v>155</v>
      </c>
      <c r="B118" s="66" t="s">
        <v>383</v>
      </c>
      <c r="C118" s="66" t="s">
        <v>269</v>
      </c>
      <c r="D118" s="129">
        <v>6</v>
      </c>
      <c r="E118" s="136"/>
      <c r="F118" s="136"/>
    </row>
    <row r="119" spans="1:6" x14ac:dyDescent="0.25">
      <c r="A119" s="71" t="s">
        <v>319</v>
      </c>
      <c r="B119" s="66" t="s">
        <v>384</v>
      </c>
      <c r="C119" s="66" t="s">
        <v>269</v>
      </c>
      <c r="D119" s="129">
        <v>58</v>
      </c>
      <c r="E119" s="149"/>
      <c r="F119" s="149"/>
    </row>
    <row r="120" spans="1:6" x14ac:dyDescent="0.25">
      <c r="A120" s="158" t="s">
        <v>321</v>
      </c>
      <c r="B120" s="159" t="s">
        <v>385</v>
      </c>
      <c r="C120" s="159" t="s">
        <v>269</v>
      </c>
      <c r="D120" s="160">
        <v>12</v>
      </c>
      <c r="E120" s="149"/>
      <c r="F120" s="149"/>
    </row>
    <row r="121" spans="1:6" x14ac:dyDescent="0.25">
      <c r="A121" s="161">
        <v>4</v>
      </c>
      <c r="B121" s="982" t="s">
        <v>386</v>
      </c>
      <c r="C121" s="982"/>
      <c r="D121" s="162"/>
      <c r="E121" s="163"/>
      <c r="F121" s="163"/>
    </row>
    <row r="122" spans="1:6" x14ac:dyDescent="0.25">
      <c r="A122" s="151" t="s">
        <v>161</v>
      </c>
      <c r="B122" s="152" t="s">
        <v>387</v>
      </c>
      <c r="C122" s="153" t="s">
        <v>245</v>
      </c>
      <c r="D122" s="164">
        <v>177</v>
      </c>
      <c r="E122" s="102"/>
      <c r="F122" s="102"/>
    </row>
    <row r="123" spans="1:6" x14ac:dyDescent="0.25">
      <c r="A123" s="71" t="s">
        <v>168</v>
      </c>
      <c r="B123" s="74" t="s">
        <v>388</v>
      </c>
      <c r="C123" s="66" t="s">
        <v>245</v>
      </c>
      <c r="D123" s="165">
        <v>216.4</v>
      </c>
      <c r="E123" s="102"/>
      <c r="F123" s="102"/>
    </row>
    <row r="124" spans="1:6" x14ac:dyDescent="0.25">
      <c r="A124" s="71" t="s">
        <v>172</v>
      </c>
      <c r="B124" s="74" t="s">
        <v>389</v>
      </c>
      <c r="C124" s="66" t="s">
        <v>245</v>
      </c>
      <c r="D124" s="165">
        <v>0</v>
      </c>
      <c r="E124" s="102"/>
      <c r="F124" s="102"/>
    </row>
    <row r="125" spans="1:6" x14ac:dyDescent="0.25">
      <c r="A125" s="71" t="s">
        <v>390</v>
      </c>
      <c r="B125" s="74" t="s">
        <v>391</v>
      </c>
      <c r="C125" s="66" t="s">
        <v>245</v>
      </c>
      <c r="D125" s="165">
        <v>40.9</v>
      </c>
      <c r="E125" s="102"/>
      <c r="F125" s="102"/>
    </row>
    <row r="126" spans="1:6" x14ac:dyDescent="0.25">
      <c r="A126" s="158" t="s">
        <v>392</v>
      </c>
      <c r="B126" s="166" t="s">
        <v>393</v>
      </c>
      <c r="C126" s="159" t="s">
        <v>245</v>
      </c>
      <c r="D126" s="167">
        <v>7.75</v>
      </c>
      <c r="E126" s="102"/>
      <c r="F126" s="102"/>
    </row>
    <row r="127" spans="1:6" x14ac:dyDescent="0.25">
      <c r="A127" s="161">
        <v>5</v>
      </c>
      <c r="B127" s="982" t="s">
        <v>394</v>
      </c>
      <c r="C127" s="982"/>
      <c r="D127" s="81"/>
      <c r="E127" s="163"/>
      <c r="F127" s="163"/>
    </row>
    <row r="128" spans="1:6" x14ac:dyDescent="0.25">
      <c r="A128" s="151" t="s">
        <v>177</v>
      </c>
      <c r="B128" s="152" t="s">
        <v>395</v>
      </c>
      <c r="C128" s="153" t="s">
        <v>245</v>
      </c>
      <c r="D128" s="164">
        <v>2.99</v>
      </c>
      <c r="E128" s="102"/>
      <c r="F128" s="102"/>
    </row>
    <row r="129" spans="1:6" x14ac:dyDescent="0.25">
      <c r="A129" s="71" t="s">
        <v>179</v>
      </c>
      <c r="B129" s="74" t="s">
        <v>388</v>
      </c>
      <c r="C129" s="66" t="s">
        <v>245</v>
      </c>
      <c r="D129" s="165">
        <v>5.82</v>
      </c>
      <c r="E129" s="102"/>
      <c r="F129" s="102"/>
    </row>
    <row r="130" spans="1:6" x14ac:dyDescent="0.25">
      <c r="A130" s="71" t="s">
        <v>326</v>
      </c>
      <c r="B130" s="74" t="s">
        <v>389</v>
      </c>
      <c r="C130" s="66" t="s">
        <v>245</v>
      </c>
      <c r="D130" s="165">
        <v>0</v>
      </c>
      <c r="E130" s="102"/>
      <c r="F130" s="102"/>
    </row>
    <row r="131" spans="1:6" x14ac:dyDescent="0.25">
      <c r="A131" s="71" t="s">
        <v>328</v>
      </c>
      <c r="B131" s="74" t="s">
        <v>391</v>
      </c>
      <c r="C131" s="66" t="s">
        <v>245</v>
      </c>
      <c r="D131" s="165">
        <v>4.5999999999999996</v>
      </c>
      <c r="E131" s="102"/>
      <c r="F131" s="102"/>
    </row>
    <row r="132" spans="1:6" x14ac:dyDescent="0.25">
      <c r="A132" s="71" t="s">
        <v>396</v>
      </c>
      <c r="B132" s="74" t="s">
        <v>393</v>
      </c>
      <c r="C132" s="66" t="s">
        <v>245</v>
      </c>
      <c r="D132" s="165">
        <v>0.59</v>
      </c>
      <c r="E132" s="102"/>
      <c r="F132" s="102"/>
    </row>
    <row r="133" spans="1:6" x14ac:dyDescent="0.25">
      <c r="A133" s="168">
        <v>6</v>
      </c>
      <c r="B133" s="982" t="s">
        <v>397</v>
      </c>
      <c r="C133" s="982"/>
      <c r="D133" s="169"/>
      <c r="E133" s="101"/>
      <c r="F133" s="101"/>
    </row>
    <row r="134" spans="1:6" x14ac:dyDescent="0.25">
      <c r="A134" s="71" t="s">
        <v>187</v>
      </c>
      <c r="B134" s="74" t="s">
        <v>398</v>
      </c>
      <c r="C134" s="66" t="s">
        <v>399</v>
      </c>
      <c r="D134" s="165">
        <v>35.03</v>
      </c>
      <c r="E134" s="101"/>
      <c r="F134" s="101"/>
    </row>
    <row r="135" spans="1:6" x14ac:dyDescent="0.25">
      <c r="A135" s="71" t="s">
        <v>189</v>
      </c>
      <c r="B135" s="74" t="s">
        <v>400</v>
      </c>
      <c r="C135" s="66" t="s">
        <v>399</v>
      </c>
      <c r="D135" s="165">
        <v>1.79</v>
      </c>
      <c r="E135" s="101"/>
      <c r="F135" s="101"/>
    </row>
    <row r="136" spans="1:6" x14ac:dyDescent="0.25">
      <c r="A136" s="71" t="s">
        <v>191</v>
      </c>
      <c r="B136" s="74" t="s">
        <v>401</v>
      </c>
      <c r="C136" s="66" t="s">
        <v>399</v>
      </c>
      <c r="D136" s="165">
        <v>9.09</v>
      </c>
      <c r="E136" s="101"/>
      <c r="F136" s="101"/>
    </row>
    <row r="137" spans="1:6" ht="15.75" thickBot="1" x14ac:dyDescent="0.3">
      <c r="A137" s="116" t="s">
        <v>247</v>
      </c>
      <c r="B137" s="131" t="s">
        <v>402</v>
      </c>
      <c r="C137" s="117" t="s">
        <v>399</v>
      </c>
      <c r="D137" s="170">
        <v>15.27</v>
      </c>
      <c r="E137" s="101"/>
      <c r="F137" s="101"/>
    </row>
    <row r="138" spans="1:6" ht="15.75" thickBot="1" x14ac:dyDescent="0.3">
      <c r="A138" s="983" t="s">
        <v>403</v>
      </c>
      <c r="B138" s="984"/>
      <c r="C138" s="984"/>
      <c r="D138" s="985"/>
      <c r="E138" s="101"/>
      <c r="F138" s="101"/>
    </row>
    <row r="139" spans="1:6" x14ac:dyDescent="0.25">
      <c r="A139" s="150" t="s">
        <v>337</v>
      </c>
      <c r="B139" s="126" t="s">
        <v>404</v>
      </c>
      <c r="C139" s="140" t="s">
        <v>152</v>
      </c>
      <c r="D139" s="124">
        <v>0</v>
      </c>
      <c r="E139" s="101"/>
      <c r="F139" s="101"/>
    </row>
    <row r="140" spans="1:6" x14ac:dyDescent="0.25">
      <c r="A140" s="71" t="s">
        <v>342</v>
      </c>
      <c r="B140" s="66" t="s">
        <v>405</v>
      </c>
      <c r="C140" s="66" t="s">
        <v>269</v>
      </c>
      <c r="D140" s="155">
        <v>0</v>
      </c>
      <c r="E140" s="101"/>
      <c r="F140" s="101"/>
    </row>
    <row r="141" spans="1:6" x14ac:dyDescent="0.25">
      <c r="A141" s="158" t="s">
        <v>290</v>
      </c>
      <c r="B141" s="159" t="s">
        <v>406</v>
      </c>
      <c r="C141" s="159" t="s">
        <v>269</v>
      </c>
      <c r="D141" s="160">
        <v>0</v>
      </c>
      <c r="E141" s="101"/>
      <c r="F141" s="101"/>
    </row>
    <row r="142" spans="1:6" x14ac:dyDescent="0.25">
      <c r="A142" s="161" t="s">
        <v>353</v>
      </c>
      <c r="B142" s="982" t="s">
        <v>407</v>
      </c>
      <c r="C142" s="982"/>
      <c r="D142" s="162"/>
      <c r="E142" s="101"/>
      <c r="F142" s="101"/>
    </row>
    <row r="143" spans="1:6" x14ac:dyDescent="0.25">
      <c r="A143" s="151" t="s">
        <v>155</v>
      </c>
      <c r="B143" s="152" t="s">
        <v>387</v>
      </c>
      <c r="C143" s="153" t="s">
        <v>245</v>
      </c>
      <c r="D143" s="164">
        <v>0</v>
      </c>
      <c r="E143" s="101"/>
      <c r="F143" s="101"/>
    </row>
    <row r="144" spans="1:6" x14ac:dyDescent="0.25">
      <c r="A144" s="71" t="s">
        <v>319</v>
      </c>
      <c r="B144" s="74" t="s">
        <v>388</v>
      </c>
      <c r="C144" s="66" t="s">
        <v>245</v>
      </c>
      <c r="D144" s="165">
        <v>0</v>
      </c>
      <c r="E144" s="101"/>
      <c r="F144" s="101"/>
    </row>
    <row r="145" spans="1:6" x14ac:dyDescent="0.25">
      <c r="A145" s="71" t="s">
        <v>321</v>
      </c>
      <c r="B145" s="74" t="s">
        <v>408</v>
      </c>
      <c r="C145" s="66" t="s">
        <v>245</v>
      </c>
      <c r="D145" s="165">
        <v>0</v>
      </c>
      <c r="E145" s="101"/>
      <c r="F145" s="101"/>
    </row>
    <row r="146" spans="1:6" x14ac:dyDescent="0.25">
      <c r="A146" s="161" t="s">
        <v>159</v>
      </c>
      <c r="B146" s="982" t="s">
        <v>409</v>
      </c>
      <c r="C146" s="982"/>
      <c r="D146" s="81"/>
      <c r="E146" s="101"/>
      <c r="F146" s="101"/>
    </row>
    <row r="147" spans="1:6" x14ac:dyDescent="0.25">
      <c r="A147" s="151" t="s">
        <v>161</v>
      </c>
      <c r="B147" s="152" t="s">
        <v>395</v>
      </c>
      <c r="C147" s="153" t="s">
        <v>245</v>
      </c>
      <c r="D147" s="164">
        <v>0</v>
      </c>
      <c r="E147" s="101"/>
      <c r="F147" s="101"/>
    </row>
    <row r="148" spans="1:6" x14ac:dyDescent="0.25">
      <c r="A148" s="71" t="s">
        <v>168</v>
      </c>
      <c r="B148" s="74" t="s">
        <v>388</v>
      </c>
      <c r="C148" s="66" t="s">
        <v>245</v>
      </c>
      <c r="D148" s="165">
        <v>0</v>
      </c>
      <c r="E148" s="101"/>
      <c r="F148" s="101"/>
    </row>
    <row r="149" spans="1:6" ht="15.75" thickBot="1" x14ac:dyDescent="0.3">
      <c r="A149" s="116" t="s">
        <v>172</v>
      </c>
      <c r="B149" s="131" t="s">
        <v>408</v>
      </c>
      <c r="C149" s="117" t="s">
        <v>245</v>
      </c>
      <c r="D149" s="170">
        <v>0</v>
      </c>
      <c r="E149" s="101"/>
      <c r="F149" s="101"/>
    </row>
    <row r="150" spans="1:6" ht="15.75" thickBot="1" x14ac:dyDescent="0.3">
      <c r="A150" s="983" t="s">
        <v>410</v>
      </c>
      <c r="B150" s="984"/>
      <c r="C150" s="984"/>
      <c r="D150" s="985"/>
      <c r="E150" s="171"/>
      <c r="F150" s="171"/>
    </row>
    <row r="151" spans="1:6" x14ac:dyDescent="0.25">
      <c r="A151" s="172">
        <v>1</v>
      </c>
      <c r="B151" s="173" t="s">
        <v>411</v>
      </c>
      <c r="C151" s="99" t="s">
        <v>152</v>
      </c>
      <c r="D151" s="124">
        <v>1087</v>
      </c>
      <c r="E151" s="171"/>
      <c r="F151" s="171"/>
    </row>
    <row r="152" spans="1:6" x14ac:dyDescent="0.25">
      <c r="A152" s="151" t="s">
        <v>275</v>
      </c>
      <c r="B152" s="174" t="s">
        <v>412</v>
      </c>
      <c r="C152" s="146" t="s">
        <v>176</v>
      </c>
      <c r="D152" s="175">
        <v>86.8</v>
      </c>
      <c r="E152" s="171"/>
      <c r="F152" s="171"/>
    </row>
    <row r="153" spans="1:6" x14ac:dyDescent="0.25">
      <c r="A153" s="71" t="s">
        <v>285</v>
      </c>
      <c r="B153" s="176" t="s">
        <v>413</v>
      </c>
      <c r="C153" s="177" t="s">
        <v>414</v>
      </c>
      <c r="D153" s="69">
        <v>0.14299999999999999</v>
      </c>
      <c r="E153" s="171"/>
      <c r="F153" s="171"/>
    </row>
    <row r="154" spans="1:6" x14ac:dyDescent="0.25">
      <c r="A154" s="151" t="s">
        <v>287</v>
      </c>
      <c r="B154" s="178" t="s">
        <v>415</v>
      </c>
      <c r="C154" s="66" t="s">
        <v>269</v>
      </c>
      <c r="D154" s="129">
        <v>1</v>
      </c>
      <c r="E154" s="171"/>
      <c r="F154" s="171"/>
    </row>
    <row r="155" spans="1:6" x14ac:dyDescent="0.25">
      <c r="A155" s="179">
        <v>2</v>
      </c>
      <c r="B155" s="982" t="s">
        <v>416</v>
      </c>
      <c r="C155" s="982"/>
      <c r="D155" s="180"/>
      <c r="E155" s="171"/>
      <c r="F155" s="171"/>
    </row>
    <row r="156" spans="1:6" x14ac:dyDescent="0.25">
      <c r="A156" s="151" t="s">
        <v>290</v>
      </c>
      <c r="B156" s="181" t="s">
        <v>417</v>
      </c>
      <c r="C156" s="153" t="s">
        <v>152</v>
      </c>
      <c r="D156" s="69">
        <v>25.8</v>
      </c>
      <c r="E156" s="163"/>
      <c r="F156" s="163"/>
    </row>
    <row r="157" spans="1:6" x14ac:dyDescent="0.25">
      <c r="A157" s="71" t="s">
        <v>345</v>
      </c>
      <c r="B157" s="174" t="s">
        <v>418</v>
      </c>
      <c r="C157" s="146" t="s">
        <v>176</v>
      </c>
      <c r="D157" s="175">
        <v>86.8</v>
      </c>
      <c r="E157" s="149"/>
      <c r="F157" s="149"/>
    </row>
    <row r="158" spans="1:6" x14ac:dyDescent="0.25">
      <c r="A158" s="151" t="s">
        <v>347</v>
      </c>
      <c r="B158" s="176" t="s">
        <v>419</v>
      </c>
      <c r="C158" s="177" t="s">
        <v>414</v>
      </c>
      <c r="D158" s="69">
        <v>0.14299999999999999</v>
      </c>
      <c r="E158" s="101"/>
      <c r="F158" s="101"/>
    </row>
    <row r="159" spans="1:6" x14ac:dyDescent="0.25">
      <c r="A159" s="71" t="s">
        <v>349</v>
      </c>
      <c r="B159" s="178" t="s">
        <v>420</v>
      </c>
      <c r="C159" s="66" t="s">
        <v>269</v>
      </c>
      <c r="D159" s="129">
        <v>2</v>
      </c>
      <c r="E159" s="101"/>
      <c r="F159" s="101"/>
    </row>
    <row r="160" spans="1:6" x14ac:dyDescent="0.25">
      <c r="A160" s="168">
        <v>3</v>
      </c>
      <c r="B160" s="982" t="s">
        <v>421</v>
      </c>
      <c r="C160" s="982"/>
      <c r="D160" s="182"/>
      <c r="E160" s="101"/>
      <c r="F160" s="101"/>
    </row>
    <row r="161" spans="1:6" x14ac:dyDescent="0.25">
      <c r="A161" s="71" t="s">
        <v>155</v>
      </c>
      <c r="B161" s="174" t="s">
        <v>422</v>
      </c>
      <c r="C161" s="66" t="s">
        <v>152</v>
      </c>
      <c r="D161" s="69">
        <v>0</v>
      </c>
      <c r="E161" s="101"/>
      <c r="F161" s="101"/>
    </row>
    <row r="162" spans="1:6" x14ac:dyDescent="0.25">
      <c r="A162" s="71" t="s">
        <v>319</v>
      </c>
      <c r="B162" s="174" t="s">
        <v>423</v>
      </c>
      <c r="C162" s="146" t="s">
        <v>176</v>
      </c>
      <c r="D162" s="175">
        <v>0</v>
      </c>
      <c r="E162" s="101"/>
      <c r="F162" s="101"/>
    </row>
    <row r="163" spans="1:6" x14ac:dyDescent="0.25">
      <c r="A163" s="71" t="s">
        <v>321</v>
      </c>
      <c r="B163" s="176" t="s">
        <v>424</v>
      </c>
      <c r="C163" s="177" t="s">
        <v>414</v>
      </c>
      <c r="D163" s="69">
        <v>0</v>
      </c>
      <c r="E163" s="101"/>
      <c r="F163" s="101"/>
    </row>
    <row r="164" spans="1:6" x14ac:dyDescent="0.25">
      <c r="A164" s="71" t="s">
        <v>425</v>
      </c>
      <c r="B164" s="178" t="s">
        <v>426</v>
      </c>
      <c r="C164" s="66" t="s">
        <v>269</v>
      </c>
      <c r="D164" s="129">
        <v>0</v>
      </c>
      <c r="E164" s="101"/>
      <c r="F164" s="101"/>
    </row>
    <row r="165" spans="1:6" x14ac:dyDescent="0.25">
      <c r="A165" s="66">
        <v>4</v>
      </c>
      <c r="B165" s="993" t="s">
        <v>427</v>
      </c>
      <c r="C165" s="994"/>
      <c r="D165" s="162"/>
      <c r="E165" s="101"/>
      <c r="F165" s="101"/>
    </row>
    <row r="166" spans="1:6" x14ac:dyDescent="0.25">
      <c r="A166" s="66" t="s">
        <v>161</v>
      </c>
      <c r="B166" s="178" t="s">
        <v>428</v>
      </c>
      <c r="C166" s="66" t="s">
        <v>152</v>
      </c>
      <c r="D166" s="69">
        <v>0</v>
      </c>
      <c r="E166" s="101"/>
      <c r="F166" s="101"/>
    </row>
    <row r="167" spans="1:6" x14ac:dyDescent="0.25">
      <c r="A167" s="66" t="s">
        <v>168</v>
      </c>
      <c r="B167" s="178" t="s">
        <v>429</v>
      </c>
      <c r="C167" s="66" t="s">
        <v>176</v>
      </c>
      <c r="D167" s="69">
        <v>0</v>
      </c>
      <c r="E167" s="101"/>
      <c r="F167" s="101"/>
    </row>
    <row r="168" spans="1:6" x14ac:dyDescent="0.25">
      <c r="A168" s="66" t="s">
        <v>172</v>
      </c>
      <c r="B168" s="178" t="s">
        <v>430</v>
      </c>
      <c r="C168" s="66" t="s">
        <v>431</v>
      </c>
      <c r="D168" s="69">
        <v>0</v>
      </c>
      <c r="E168" s="101"/>
      <c r="F168" s="101"/>
    </row>
    <row r="169" spans="1:6" x14ac:dyDescent="0.25">
      <c r="A169" s="66" t="s">
        <v>390</v>
      </c>
      <c r="B169" s="178" t="s">
        <v>432</v>
      </c>
      <c r="C169" s="66" t="s">
        <v>269</v>
      </c>
      <c r="D169" s="129">
        <v>0</v>
      </c>
      <c r="E169" s="101"/>
      <c r="F169" s="101"/>
    </row>
    <row r="170" spans="1:6" x14ac:dyDescent="0.25">
      <c r="A170" s="66">
        <v>5</v>
      </c>
      <c r="B170" s="992" t="s">
        <v>433</v>
      </c>
      <c r="C170" s="992"/>
      <c r="D170" s="106"/>
      <c r="E170" s="101"/>
      <c r="F170" s="101"/>
    </row>
    <row r="171" spans="1:6" x14ac:dyDescent="0.25">
      <c r="A171" s="66" t="s">
        <v>177</v>
      </c>
      <c r="B171" s="174" t="s">
        <v>434</v>
      </c>
      <c r="C171" s="66" t="s">
        <v>152</v>
      </c>
      <c r="D171" s="69">
        <v>0</v>
      </c>
      <c r="E171" s="101"/>
      <c r="F171" s="101"/>
    </row>
    <row r="172" spans="1:6" x14ac:dyDescent="0.25">
      <c r="A172" s="71" t="s">
        <v>179</v>
      </c>
      <c r="B172" s="174" t="s">
        <v>435</v>
      </c>
      <c r="C172" s="146" t="s">
        <v>176</v>
      </c>
      <c r="D172" s="175">
        <v>0</v>
      </c>
      <c r="E172" s="101"/>
      <c r="F172" s="101"/>
    </row>
    <row r="173" spans="1:6" x14ac:dyDescent="0.25">
      <c r="A173" s="151" t="s">
        <v>326</v>
      </c>
      <c r="B173" s="176" t="s">
        <v>436</v>
      </c>
      <c r="C173" s="177" t="s">
        <v>414</v>
      </c>
      <c r="D173" s="69">
        <v>0</v>
      </c>
      <c r="E173" s="101"/>
      <c r="F173" s="101"/>
    </row>
    <row r="174" spans="1:6" x14ac:dyDescent="0.25">
      <c r="A174" s="71" t="s">
        <v>328</v>
      </c>
      <c r="B174" s="178" t="s">
        <v>437</v>
      </c>
      <c r="C174" s="66" t="s">
        <v>269</v>
      </c>
      <c r="D174" s="129">
        <v>0</v>
      </c>
      <c r="E174" s="101"/>
      <c r="F174" s="101"/>
    </row>
    <row r="175" spans="1:6" x14ac:dyDescent="0.25">
      <c r="A175" s="161">
        <v>6</v>
      </c>
      <c r="B175" s="982" t="s">
        <v>438</v>
      </c>
      <c r="C175" s="982"/>
      <c r="D175" s="182"/>
      <c r="E175" s="101"/>
      <c r="F175" s="101"/>
    </row>
    <row r="176" spans="1:6" x14ac:dyDescent="0.25">
      <c r="A176" s="71" t="s">
        <v>187</v>
      </c>
      <c r="B176" s="183" t="s">
        <v>439</v>
      </c>
      <c r="C176" s="66" t="s">
        <v>152</v>
      </c>
      <c r="D176" s="69">
        <v>0</v>
      </c>
      <c r="E176" s="101"/>
      <c r="F176" s="101"/>
    </row>
    <row r="177" spans="1:6" x14ac:dyDescent="0.25">
      <c r="A177" s="71" t="s">
        <v>189</v>
      </c>
      <c r="B177" s="184" t="s">
        <v>440</v>
      </c>
      <c r="C177" s="146" t="s">
        <v>176</v>
      </c>
      <c r="D177" s="175">
        <v>0</v>
      </c>
      <c r="E177" s="101"/>
      <c r="F177" s="101"/>
    </row>
    <row r="178" spans="1:6" x14ac:dyDescent="0.25">
      <c r="A178" s="71" t="s">
        <v>191</v>
      </c>
      <c r="B178" s="184" t="s">
        <v>441</v>
      </c>
      <c r="C178" s="153" t="s">
        <v>414</v>
      </c>
      <c r="D178" s="69">
        <v>0</v>
      </c>
      <c r="E178" s="101"/>
      <c r="F178" s="101"/>
    </row>
    <row r="179" spans="1:6" x14ac:dyDescent="0.25">
      <c r="A179" s="71" t="s">
        <v>247</v>
      </c>
      <c r="B179" s="185" t="s">
        <v>442</v>
      </c>
      <c r="C179" s="177" t="s">
        <v>414</v>
      </c>
      <c r="D179" s="69">
        <v>0</v>
      </c>
      <c r="E179" s="101"/>
      <c r="F179" s="101"/>
    </row>
    <row r="180" spans="1:6" x14ac:dyDescent="0.25">
      <c r="A180" s="71" t="s">
        <v>443</v>
      </c>
      <c r="B180" s="178" t="s">
        <v>415</v>
      </c>
      <c r="C180" s="66" t="s">
        <v>269</v>
      </c>
      <c r="D180" s="129">
        <v>0</v>
      </c>
      <c r="E180" s="101"/>
      <c r="F180" s="101"/>
    </row>
    <row r="181" spans="1:6" x14ac:dyDescent="0.25">
      <c r="A181" s="161">
        <v>7</v>
      </c>
      <c r="B181" s="982" t="s">
        <v>444</v>
      </c>
      <c r="C181" s="982"/>
      <c r="D181" s="81"/>
      <c r="E181" s="101"/>
      <c r="F181" s="101"/>
    </row>
    <row r="182" spans="1:6" x14ac:dyDescent="0.25">
      <c r="A182" s="89" t="s">
        <v>250</v>
      </c>
      <c r="B182" s="183" t="s">
        <v>445</v>
      </c>
      <c r="C182" s="66" t="s">
        <v>152</v>
      </c>
      <c r="D182" s="69">
        <v>0</v>
      </c>
      <c r="E182" s="101"/>
      <c r="F182" s="101"/>
    </row>
    <row r="183" spans="1:6" x14ac:dyDescent="0.25">
      <c r="A183" s="89" t="s">
        <v>251</v>
      </c>
      <c r="B183" s="184" t="s">
        <v>446</v>
      </c>
      <c r="C183" s="146" t="s">
        <v>176</v>
      </c>
      <c r="D183" s="175">
        <v>0</v>
      </c>
      <c r="E183" s="101"/>
      <c r="F183" s="101"/>
    </row>
    <row r="184" spans="1:6" x14ac:dyDescent="0.25">
      <c r="A184" s="89" t="s">
        <v>252</v>
      </c>
      <c r="B184" s="184" t="s">
        <v>447</v>
      </c>
      <c r="C184" s="153" t="s">
        <v>414</v>
      </c>
      <c r="D184" s="69">
        <v>0</v>
      </c>
      <c r="E184" s="101"/>
      <c r="F184" s="101"/>
    </row>
    <row r="185" spans="1:6" x14ac:dyDescent="0.25">
      <c r="A185" s="89" t="s">
        <v>448</v>
      </c>
      <c r="B185" s="184" t="s">
        <v>449</v>
      </c>
      <c r="C185" s="153" t="s">
        <v>414</v>
      </c>
      <c r="D185" s="69">
        <v>0</v>
      </c>
      <c r="E185" s="101"/>
      <c r="F185" s="101"/>
    </row>
    <row r="186" spans="1:6" x14ac:dyDescent="0.25">
      <c r="A186" s="89" t="s">
        <v>450</v>
      </c>
      <c r="B186" s="184" t="s">
        <v>451</v>
      </c>
      <c r="C186" s="153" t="s">
        <v>414</v>
      </c>
      <c r="D186" s="69">
        <v>0</v>
      </c>
      <c r="E186" s="101"/>
      <c r="F186" s="101"/>
    </row>
    <row r="187" spans="1:6" x14ac:dyDescent="0.25">
      <c r="A187" s="89" t="s">
        <v>452</v>
      </c>
      <c r="B187" s="184" t="s">
        <v>442</v>
      </c>
      <c r="C187" s="153" t="s">
        <v>414</v>
      </c>
      <c r="D187" s="69">
        <v>0</v>
      </c>
      <c r="E187" s="101"/>
      <c r="F187" s="101"/>
    </row>
    <row r="188" spans="1:6" ht="15.75" thickBot="1" x14ac:dyDescent="0.3">
      <c r="A188" s="116" t="s">
        <v>453</v>
      </c>
      <c r="B188" s="186" t="s">
        <v>415</v>
      </c>
      <c r="C188" s="117" t="s">
        <v>269</v>
      </c>
      <c r="D188" s="133">
        <v>0</v>
      </c>
      <c r="E188" s="101"/>
      <c r="F188" s="101"/>
    </row>
    <row r="189" spans="1:6" ht="15.75" thickBot="1" x14ac:dyDescent="0.3">
      <c r="A189" s="989" t="s">
        <v>454</v>
      </c>
      <c r="B189" s="990"/>
      <c r="C189" s="990"/>
      <c r="D189" s="991"/>
      <c r="E189" s="163"/>
      <c r="F189" s="163"/>
    </row>
    <row r="190" spans="1:6" x14ac:dyDescent="0.25">
      <c r="A190" s="172"/>
      <c r="B190" s="188" t="s">
        <v>455</v>
      </c>
      <c r="C190" s="140" t="s">
        <v>269</v>
      </c>
      <c r="D190" s="189">
        <f>SUM(D191:D195)</f>
        <v>28</v>
      </c>
      <c r="E190" s="163"/>
      <c r="F190" s="163"/>
    </row>
    <row r="191" spans="1:6" x14ac:dyDescent="0.25">
      <c r="A191" s="71">
        <v>1</v>
      </c>
      <c r="B191" s="74" t="s">
        <v>456</v>
      </c>
      <c r="C191" s="190" t="s">
        <v>269</v>
      </c>
      <c r="D191" s="191">
        <v>1</v>
      </c>
      <c r="E191" s="163"/>
      <c r="F191" s="163"/>
    </row>
    <row r="192" spans="1:6" x14ac:dyDescent="0.25">
      <c r="A192" s="71">
        <v>2</v>
      </c>
      <c r="B192" s="74" t="s">
        <v>457</v>
      </c>
      <c r="C192" s="190" t="s">
        <v>269</v>
      </c>
      <c r="D192" s="191">
        <v>2</v>
      </c>
      <c r="E192" s="102"/>
      <c r="F192" s="102"/>
    </row>
    <row r="193" spans="1:6" x14ac:dyDescent="0.25">
      <c r="A193" s="71">
        <v>3</v>
      </c>
      <c r="B193" s="74" t="s">
        <v>458</v>
      </c>
      <c r="C193" s="190" t="s">
        <v>269</v>
      </c>
      <c r="D193" s="191">
        <v>2</v>
      </c>
      <c r="E193" s="102"/>
      <c r="F193" s="102"/>
    </row>
    <row r="194" spans="1:6" x14ac:dyDescent="0.25">
      <c r="A194" s="71">
        <v>4</v>
      </c>
      <c r="B194" s="74" t="s">
        <v>459</v>
      </c>
      <c r="C194" s="190" t="s">
        <v>269</v>
      </c>
      <c r="D194" s="191">
        <v>8</v>
      </c>
      <c r="E194" s="102"/>
      <c r="F194" s="102"/>
    </row>
    <row r="195" spans="1:6" x14ac:dyDescent="0.25">
      <c r="A195" s="71">
        <v>5</v>
      </c>
      <c r="B195" s="74" t="s">
        <v>460</v>
      </c>
      <c r="C195" s="190" t="s">
        <v>269</v>
      </c>
      <c r="D195" s="192">
        <f>SUM(D196:D200)</f>
        <v>15</v>
      </c>
      <c r="E195" s="102"/>
      <c r="F195" s="102"/>
    </row>
    <row r="196" spans="1:6" x14ac:dyDescent="0.25">
      <c r="A196" s="91" t="s">
        <v>177</v>
      </c>
      <c r="B196" s="76" t="s">
        <v>461</v>
      </c>
      <c r="C196" s="146" t="s">
        <v>269</v>
      </c>
      <c r="D196" s="193">
        <v>1</v>
      </c>
      <c r="E196" s="102"/>
      <c r="F196" s="102"/>
    </row>
    <row r="197" spans="1:6" x14ac:dyDescent="0.25">
      <c r="A197" s="91" t="s">
        <v>179</v>
      </c>
      <c r="B197" s="76" t="s">
        <v>462</v>
      </c>
      <c r="C197" s="146" t="s">
        <v>269</v>
      </c>
      <c r="D197" s="193">
        <v>0</v>
      </c>
      <c r="E197" s="102"/>
      <c r="F197" s="102"/>
    </row>
    <row r="198" spans="1:6" x14ac:dyDescent="0.25">
      <c r="A198" s="91" t="s">
        <v>326</v>
      </c>
      <c r="B198" s="76" t="s">
        <v>463</v>
      </c>
      <c r="C198" s="146" t="s">
        <v>269</v>
      </c>
      <c r="D198" s="193">
        <v>6</v>
      </c>
      <c r="E198" s="102"/>
      <c r="F198" s="102"/>
    </row>
    <row r="199" spans="1:6" x14ac:dyDescent="0.25">
      <c r="A199" s="91" t="s">
        <v>328</v>
      </c>
      <c r="B199" s="76" t="s">
        <v>464</v>
      </c>
      <c r="C199" s="146" t="s">
        <v>269</v>
      </c>
      <c r="D199" s="193">
        <v>3</v>
      </c>
      <c r="E199" s="102"/>
      <c r="F199" s="102"/>
    </row>
    <row r="200" spans="1:6" ht="15.75" thickBot="1" x14ac:dyDescent="0.3">
      <c r="A200" s="194" t="s">
        <v>396</v>
      </c>
      <c r="B200" s="93" t="s">
        <v>465</v>
      </c>
      <c r="C200" s="195" t="s">
        <v>269</v>
      </c>
      <c r="D200" s="196">
        <v>5</v>
      </c>
      <c r="E200" s="102"/>
      <c r="F200" s="102"/>
    </row>
    <row r="201" spans="1:6" ht="15.75" thickBot="1" x14ac:dyDescent="0.3">
      <c r="A201" s="986" t="s">
        <v>466</v>
      </c>
      <c r="B201" s="987"/>
      <c r="C201" s="987"/>
      <c r="D201" s="988"/>
      <c r="E201" s="197"/>
      <c r="F201" s="197"/>
    </row>
    <row r="202" spans="1:6" x14ac:dyDescent="0.25">
      <c r="A202" s="198">
        <v>1</v>
      </c>
      <c r="B202" s="199" t="s">
        <v>467</v>
      </c>
      <c r="C202" s="199" t="s">
        <v>468</v>
      </c>
      <c r="D202" s="200">
        <v>15474</v>
      </c>
      <c r="E202" s="201"/>
      <c r="F202" s="201"/>
    </row>
    <row r="203" spans="1:6" x14ac:dyDescent="0.25">
      <c r="A203" s="202">
        <v>2</v>
      </c>
      <c r="B203" s="203" t="s">
        <v>469</v>
      </c>
      <c r="C203" s="203" t="s">
        <v>269</v>
      </c>
      <c r="D203" s="204">
        <v>11979</v>
      </c>
      <c r="E203" s="201"/>
      <c r="F203" s="201"/>
    </row>
    <row r="204" spans="1:6" x14ac:dyDescent="0.25">
      <c r="A204" s="202">
        <v>3</v>
      </c>
      <c r="B204" s="203" t="s">
        <v>470</v>
      </c>
      <c r="C204" s="203" t="s">
        <v>269</v>
      </c>
      <c r="D204" s="205">
        <f>SUM(D205,D208,D209)</f>
        <v>11979</v>
      </c>
      <c r="E204" s="201"/>
      <c r="F204" s="201"/>
    </row>
    <row r="205" spans="1:6" x14ac:dyDescent="0.25">
      <c r="A205" s="202" t="s">
        <v>155</v>
      </c>
      <c r="B205" s="203" t="s">
        <v>471</v>
      </c>
      <c r="C205" s="203" t="s">
        <v>269</v>
      </c>
      <c r="D205" s="205">
        <f>SUM(D206,D207)</f>
        <v>11758</v>
      </c>
      <c r="E205" s="206"/>
      <c r="F205" s="206"/>
    </row>
    <row r="206" spans="1:6" x14ac:dyDescent="0.25">
      <c r="A206" s="207" t="s">
        <v>157</v>
      </c>
      <c r="B206" s="208" t="s">
        <v>472</v>
      </c>
      <c r="C206" s="209" t="s">
        <v>269</v>
      </c>
      <c r="D206" s="210">
        <v>8753</v>
      </c>
      <c r="E206" s="211"/>
      <c r="F206" s="211"/>
    </row>
    <row r="207" spans="1:6" x14ac:dyDescent="0.25">
      <c r="A207" s="207" t="s">
        <v>473</v>
      </c>
      <c r="B207" s="208" t="s">
        <v>474</v>
      </c>
      <c r="C207" s="209" t="s">
        <v>269</v>
      </c>
      <c r="D207" s="210">
        <v>3005</v>
      </c>
      <c r="E207" s="211"/>
      <c r="F207" s="211"/>
    </row>
    <row r="208" spans="1:6" x14ac:dyDescent="0.25">
      <c r="A208" s="202" t="s">
        <v>319</v>
      </c>
      <c r="B208" s="203" t="s">
        <v>475</v>
      </c>
      <c r="C208" s="203" t="s">
        <v>269</v>
      </c>
      <c r="D208" s="204">
        <v>170</v>
      </c>
      <c r="E208" s="201"/>
      <c r="F208" s="201"/>
    </row>
    <row r="209" spans="1:6" ht="15.75" thickBot="1" x14ac:dyDescent="0.3">
      <c r="A209" s="212" t="s">
        <v>321</v>
      </c>
      <c r="B209" s="213" t="s">
        <v>476</v>
      </c>
      <c r="C209" s="213" t="s">
        <v>269</v>
      </c>
      <c r="D209" s="214">
        <v>51</v>
      </c>
      <c r="E209" s="201"/>
      <c r="F209" s="201"/>
    </row>
    <row r="210" spans="1:6" x14ac:dyDescent="0.25">
      <c r="A210" s="215"/>
      <c r="B210" s="215"/>
      <c r="C210" s="215"/>
      <c r="D210" s="216"/>
      <c r="E210" s="201"/>
      <c r="F210" s="201"/>
    </row>
    <row r="213" spans="1:6" x14ac:dyDescent="0.25">
      <c r="B213" s="217"/>
    </row>
    <row r="214" spans="1:6" x14ac:dyDescent="0.25">
      <c r="A214" s="218"/>
    </row>
    <row r="215" spans="1:6" x14ac:dyDescent="0.25">
      <c r="A215" s="218"/>
      <c r="B215" s="219"/>
    </row>
  </sheetData>
  <sheetProtection password="F757" sheet="1" objects="1" scenarios="1"/>
  <mergeCells count="27">
    <mergeCell ref="A1:D1"/>
    <mergeCell ref="A2:D2"/>
    <mergeCell ref="A3:D3"/>
    <mergeCell ref="A5:D5"/>
    <mergeCell ref="A201:D201"/>
    <mergeCell ref="B175:C175"/>
    <mergeCell ref="B181:C181"/>
    <mergeCell ref="A80:D80"/>
    <mergeCell ref="A97:D97"/>
    <mergeCell ref="A107:D107"/>
    <mergeCell ref="A138:D138"/>
    <mergeCell ref="A150:D150"/>
    <mergeCell ref="A189:D189"/>
    <mergeCell ref="B127:C127"/>
    <mergeCell ref="B121:C121"/>
    <mergeCell ref="B133:C133"/>
    <mergeCell ref="B170:C170"/>
    <mergeCell ref="B165:C165"/>
    <mergeCell ref="B142:C142"/>
    <mergeCell ref="B8:D8"/>
    <mergeCell ref="B155:C155"/>
    <mergeCell ref="B160:C160"/>
    <mergeCell ref="A10:D10"/>
    <mergeCell ref="A31:D31"/>
    <mergeCell ref="A36:D36"/>
    <mergeCell ref="A55:D55"/>
    <mergeCell ref="B146:C146"/>
  </mergeCells>
  <conditionalFormatting sqref="E117 E37:F37">
    <cfRule type="expression" dxfId="11" priority="3" stopIfTrue="1">
      <formula>E38=0</formula>
    </cfRule>
    <cfRule type="expression" dxfId="10" priority="5" stopIfTrue="1">
      <formula>E38&gt;0</formula>
    </cfRule>
    <cfRule type="expression" dxfId="9" priority="7" stopIfTrue="1">
      <formula>E38&lt;0</formula>
    </cfRule>
  </conditionalFormatting>
  <conditionalFormatting sqref="E118:F118 E38:F38">
    <cfRule type="cellIs" dxfId="8" priority="11" stopIfTrue="1" operator="greaterThan">
      <formula>0</formula>
    </cfRule>
    <cfRule type="cellIs" dxfId="7" priority="13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9"/>
  <sheetViews>
    <sheetView zoomScaleNormal="100" workbookViewId="0">
      <selection sqref="A1:D1"/>
    </sheetView>
  </sheetViews>
  <sheetFormatPr defaultRowHeight="15" x14ac:dyDescent="0.25"/>
  <cols>
    <col min="1" max="1" width="6.7109375" customWidth="1"/>
    <col min="2" max="2" width="69.42578125" customWidth="1"/>
    <col min="3" max="3" width="11.42578125" customWidth="1"/>
    <col min="4" max="4" width="23.42578125" customWidth="1"/>
    <col min="6" max="6" width="22.28515625" customWidth="1"/>
  </cols>
  <sheetData>
    <row r="1" spans="1:6" x14ac:dyDescent="0.25">
      <c r="A1" s="969" t="s">
        <v>0</v>
      </c>
      <c r="B1" s="970"/>
      <c r="C1" s="970"/>
      <c r="D1" s="971"/>
    </row>
    <row r="2" spans="1:6" x14ac:dyDescent="0.25">
      <c r="A2" s="969" t="s">
        <v>1</v>
      </c>
      <c r="B2" s="970"/>
      <c r="C2" s="970"/>
      <c r="D2" s="971"/>
    </row>
    <row r="3" spans="1:6" x14ac:dyDescent="0.25">
      <c r="A3" s="972"/>
      <c r="B3" s="973"/>
      <c r="C3" s="973"/>
      <c r="D3" s="974"/>
    </row>
    <row r="4" spans="1:6" x14ac:dyDescent="0.25">
      <c r="A4" s="1"/>
      <c r="B4" s="1"/>
      <c r="C4" s="1"/>
      <c r="D4" s="1"/>
    </row>
    <row r="5" spans="1:6" x14ac:dyDescent="0.25">
      <c r="A5" s="975" t="s">
        <v>477</v>
      </c>
      <c r="B5" s="976"/>
      <c r="C5" s="976"/>
      <c r="D5" s="977"/>
    </row>
    <row r="6" spans="1:6" x14ac:dyDescent="0.25">
      <c r="A6" s="1"/>
      <c r="B6" s="1"/>
      <c r="C6" s="1"/>
      <c r="D6" s="1"/>
    </row>
    <row r="8" spans="1:6" ht="15.75" thickBot="1" x14ac:dyDescent="0.3">
      <c r="A8" s="220"/>
      <c r="B8" s="995" t="s">
        <v>478</v>
      </c>
      <c r="C8" s="995"/>
      <c r="D8" s="995"/>
      <c r="E8" s="220"/>
    </row>
    <row r="9" spans="1:6" ht="15.75" thickBot="1" x14ac:dyDescent="0.3">
      <c r="A9" s="221" t="s">
        <v>4</v>
      </c>
      <c r="B9" s="187" t="s">
        <v>479</v>
      </c>
      <c r="C9" s="222" t="s">
        <v>6</v>
      </c>
      <c r="D9" s="223" t="s">
        <v>480</v>
      </c>
      <c r="E9" s="224"/>
      <c r="F9" s="7"/>
    </row>
    <row r="10" spans="1:6" x14ac:dyDescent="0.25">
      <c r="A10" s="999" t="s">
        <v>481</v>
      </c>
      <c r="B10" s="1000"/>
      <c r="C10" s="1000"/>
      <c r="D10" s="1001"/>
      <c r="E10" s="225"/>
      <c r="F10" s="7"/>
    </row>
    <row r="11" spans="1:6" x14ac:dyDescent="0.25">
      <c r="A11" s="226" t="s">
        <v>482</v>
      </c>
      <c r="B11" s="65" t="s">
        <v>483</v>
      </c>
      <c r="C11" s="227">
        <f>SUM(C12,C44:C52)</f>
        <v>39561.285339999988</v>
      </c>
      <c r="D11" s="228"/>
      <c r="E11" s="225"/>
      <c r="F11" s="7"/>
    </row>
    <row r="12" spans="1:6" x14ac:dyDescent="0.25">
      <c r="A12" s="226" t="s">
        <v>484</v>
      </c>
      <c r="B12" s="66" t="s">
        <v>485</v>
      </c>
      <c r="C12" s="229">
        <f>SUM(C13:C18,C30,C36,C43)</f>
        <v>24191.634294114341</v>
      </c>
      <c r="D12" s="228" t="s">
        <v>486</v>
      </c>
      <c r="E12" s="230"/>
      <c r="F12" s="7"/>
    </row>
    <row r="13" spans="1:6" x14ac:dyDescent="0.25">
      <c r="A13" s="71" t="s">
        <v>337</v>
      </c>
      <c r="B13" s="65" t="s">
        <v>26</v>
      </c>
      <c r="C13" s="231">
        <v>0</v>
      </c>
      <c r="D13" s="228" t="s">
        <v>487</v>
      </c>
      <c r="E13" s="225"/>
      <c r="F13" s="7"/>
    </row>
    <row r="14" spans="1:6" x14ac:dyDescent="0.25">
      <c r="A14" s="71" t="s">
        <v>342</v>
      </c>
      <c r="B14" s="65" t="s">
        <v>28</v>
      </c>
      <c r="C14" s="231">
        <v>4656.0585254703001</v>
      </c>
      <c r="D14" s="228" t="s">
        <v>488</v>
      </c>
      <c r="E14" s="225"/>
      <c r="F14" s="7"/>
    </row>
    <row r="15" spans="1:6" x14ac:dyDescent="0.25">
      <c r="A15" s="71" t="s">
        <v>353</v>
      </c>
      <c r="B15" s="65" t="s">
        <v>489</v>
      </c>
      <c r="C15" s="231">
        <v>4944.2414055775198</v>
      </c>
      <c r="D15" s="228" t="s">
        <v>490</v>
      </c>
      <c r="E15" s="225"/>
      <c r="F15" s="7"/>
    </row>
    <row r="16" spans="1:6" x14ac:dyDescent="0.25">
      <c r="A16" s="71" t="s">
        <v>159</v>
      </c>
      <c r="B16" s="65" t="s">
        <v>491</v>
      </c>
      <c r="C16" s="231">
        <v>4312.7294479433403</v>
      </c>
      <c r="D16" s="1002" t="s">
        <v>492</v>
      </c>
      <c r="E16" s="225"/>
    </row>
    <row r="17" spans="1:5" x14ac:dyDescent="0.25">
      <c r="A17" s="71" t="s">
        <v>174</v>
      </c>
      <c r="B17" s="65" t="s">
        <v>493</v>
      </c>
      <c r="C17" s="231">
        <v>7499.4152520566504</v>
      </c>
      <c r="D17" s="1003"/>
      <c r="E17" s="225"/>
    </row>
    <row r="18" spans="1:5" x14ac:dyDescent="0.25">
      <c r="A18" s="71" t="s">
        <v>185</v>
      </c>
      <c r="B18" s="65" t="s">
        <v>494</v>
      </c>
      <c r="C18" s="231">
        <v>1731.59191306653</v>
      </c>
      <c r="D18" s="228" t="s">
        <v>495</v>
      </c>
      <c r="E18" s="230"/>
    </row>
    <row r="19" spans="1:5" x14ac:dyDescent="0.25">
      <c r="A19" s="71" t="s">
        <v>187</v>
      </c>
      <c r="B19" s="178" t="s">
        <v>496</v>
      </c>
      <c r="C19" s="229">
        <f>SUM(C20:C25)</f>
        <v>138.90144000000001</v>
      </c>
      <c r="D19" s="228"/>
      <c r="E19" s="225"/>
    </row>
    <row r="20" spans="1:5" x14ac:dyDescent="0.25">
      <c r="A20" s="91" t="s">
        <v>497</v>
      </c>
      <c r="B20" s="76" t="s">
        <v>498</v>
      </c>
      <c r="C20" s="232">
        <v>0</v>
      </c>
      <c r="D20" s="233"/>
      <c r="E20" s="234"/>
    </row>
    <row r="21" spans="1:5" x14ac:dyDescent="0.25">
      <c r="A21" s="91" t="s">
        <v>499</v>
      </c>
      <c r="B21" s="76" t="s">
        <v>500</v>
      </c>
      <c r="C21" s="232">
        <v>34.006909999999998</v>
      </c>
      <c r="D21" s="233"/>
      <c r="E21" s="234"/>
    </row>
    <row r="22" spans="1:5" x14ac:dyDescent="0.25">
      <c r="A22" s="91" t="s">
        <v>501</v>
      </c>
      <c r="B22" s="76" t="s">
        <v>502</v>
      </c>
      <c r="C22" s="232">
        <v>0</v>
      </c>
      <c r="D22" s="233"/>
      <c r="E22" s="234"/>
    </row>
    <row r="23" spans="1:5" x14ac:dyDescent="0.25">
      <c r="A23" s="91" t="s">
        <v>503</v>
      </c>
      <c r="B23" s="76" t="s">
        <v>504</v>
      </c>
      <c r="C23" s="232">
        <v>19.506699999999999</v>
      </c>
      <c r="D23" s="233"/>
      <c r="E23" s="234"/>
    </row>
    <row r="24" spans="1:5" x14ac:dyDescent="0.25">
      <c r="A24" s="91" t="s">
        <v>505</v>
      </c>
      <c r="B24" s="76" t="s">
        <v>506</v>
      </c>
      <c r="C24" s="232">
        <v>72.945750000000004</v>
      </c>
      <c r="D24" s="233"/>
      <c r="E24" s="234"/>
    </row>
    <row r="25" spans="1:5" x14ac:dyDescent="0.25">
      <c r="A25" s="91" t="s">
        <v>507</v>
      </c>
      <c r="B25" s="76" t="s">
        <v>508</v>
      </c>
      <c r="C25" s="232">
        <v>12.442080000000001</v>
      </c>
      <c r="D25" s="233"/>
      <c r="E25" s="234"/>
    </row>
    <row r="26" spans="1:5" x14ac:dyDescent="0.25">
      <c r="A26" s="71" t="s">
        <v>189</v>
      </c>
      <c r="B26" s="66" t="s">
        <v>509</v>
      </c>
      <c r="C26" s="229">
        <f>SUM(C27,C28)</f>
        <v>50.348770000000002</v>
      </c>
      <c r="D26" s="228"/>
      <c r="E26" s="225"/>
    </row>
    <row r="27" spans="1:5" x14ac:dyDescent="0.25">
      <c r="A27" s="91" t="s">
        <v>510</v>
      </c>
      <c r="B27" s="76" t="s">
        <v>511</v>
      </c>
      <c r="C27" s="232">
        <v>33.293559999999999</v>
      </c>
      <c r="D27" s="233"/>
      <c r="E27" s="234"/>
    </row>
    <row r="28" spans="1:5" x14ac:dyDescent="0.25">
      <c r="A28" s="91" t="s">
        <v>512</v>
      </c>
      <c r="B28" s="76" t="s">
        <v>506</v>
      </c>
      <c r="C28" s="232">
        <v>17.055209999999999</v>
      </c>
      <c r="D28" s="233"/>
      <c r="E28" s="234"/>
    </row>
    <row r="29" spans="1:5" x14ac:dyDescent="0.25">
      <c r="A29" s="71" t="s">
        <v>191</v>
      </c>
      <c r="B29" s="66" t="s">
        <v>513</v>
      </c>
      <c r="C29" s="235">
        <v>1542.34170306653</v>
      </c>
      <c r="D29" s="228"/>
      <c r="E29" s="225"/>
    </row>
    <row r="30" spans="1:5" x14ac:dyDescent="0.25">
      <c r="A30" s="71" t="s">
        <v>193</v>
      </c>
      <c r="B30" s="65" t="s">
        <v>514</v>
      </c>
      <c r="C30" s="231">
        <v>670.15504999999996</v>
      </c>
      <c r="D30" s="228" t="s">
        <v>515</v>
      </c>
      <c r="E30" s="230"/>
    </row>
    <row r="31" spans="1:5" x14ac:dyDescent="0.25">
      <c r="A31" s="71" t="s">
        <v>250</v>
      </c>
      <c r="B31" s="66" t="s">
        <v>516</v>
      </c>
      <c r="C31" s="235">
        <v>0</v>
      </c>
      <c r="D31" s="228"/>
      <c r="E31" s="225"/>
    </row>
    <row r="32" spans="1:5" x14ac:dyDescent="0.25">
      <c r="A32" s="71" t="s">
        <v>251</v>
      </c>
      <c r="B32" s="66" t="s">
        <v>517</v>
      </c>
      <c r="C32" s="235">
        <v>230.99401</v>
      </c>
      <c r="D32" s="228"/>
      <c r="E32" s="225"/>
    </row>
    <row r="33" spans="1:5" x14ac:dyDescent="0.25">
      <c r="A33" s="71" t="s">
        <v>252</v>
      </c>
      <c r="B33" s="66" t="s">
        <v>518</v>
      </c>
      <c r="C33" s="235">
        <v>230.99401</v>
      </c>
      <c r="D33" s="228"/>
      <c r="E33" s="225"/>
    </row>
    <row r="34" spans="1:5" x14ac:dyDescent="0.25">
      <c r="A34" s="71" t="s">
        <v>448</v>
      </c>
      <c r="B34" s="66" t="s">
        <v>519</v>
      </c>
      <c r="C34" s="235">
        <v>29.499890000000001</v>
      </c>
      <c r="D34" s="228"/>
      <c r="E34" s="225"/>
    </row>
    <row r="35" spans="1:5" x14ac:dyDescent="0.25">
      <c r="A35" s="71" t="s">
        <v>450</v>
      </c>
      <c r="B35" s="66" t="s">
        <v>520</v>
      </c>
      <c r="C35" s="235">
        <v>178.66713999999999</v>
      </c>
      <c r="D35" s="228"/>
      <c r="E35" s="225"/>
    </row>
    <row r="36" spans="1:5" x14ac:dyDescent="0.25">
      <c r="A36" s="71" t="s">
        <v>195</v>
      </c>
      <c r="B36" s="65" t="s">
        <v>521</v>
      </c>
      <c r="C36" s="231">
        <v>321.86862000000002</v>
      </c>
      <c r="D36" s="228" t="s">
        <v>522</v>
      </c>
      <c r="E36" s="225"/>
    </row>
    <row r="37" spans="1:5" x14ac:dyDescent="0.25">
      <c r="A37" s="71" t="s">
        <v>255</v>
      </c>
      <c r="B37" s="178" t="s">
        <v>523</v>
      </c>
      <c r="C37" s="229">
        <f>SUM(C38:C41)</f>
        <v>96.67474</v>
      </c>
      <c r="D37" s="228"/>
      <c r="E37" s="225"/>
    </row>
    <row r="38" spans="1:5" x14ac:dyDescent="0.25">
      <c r="A38" s="91" t="s">
        <v>524</v>
      </c>
      <c r="B38" s="76" t="s">
        <v>525</v>
      </c>
      <c r="C38" s="232">
        <v>96.67474</v>
      </c>
      <c r="D38" s="233"/>
      <c r="E38" s="234"/>
    </row>
    <row r="39" spans="1:5" x14ac:dyDescent="0.25">
      <c r="A39" s="91" t="s">
        <v>526</v>
      </c>
      <c r="B39" s="76" t="s">
        <v>527</v>
      </c>
      <c r="C39" s="232">
        <v>0</v>
      </c>
      <c r="D39" s="233"/>
      <c r="E39" s="234"/>
    </row>
    <row r="40" spans="1:5" x14ac:dyDescent="0.25">
      <c r="A40" s="91" t="s">
        <v>528</v>
      </c>
      <c r="B40" s="76" t="s">
        <v>529</v>
      </c>
      <c r="C40" s="232">
        <v>0</v>
      </c>
      <c r="D40" s="233"/>
      <c r="E40" s="234"/>
    </row>
    <row r="41" spans="1:5" x14ac:dyDescent="0.25">
      <c r="A41" s="91" t="s">
        <v>530</v>
      </c>
      <c r="B41" s="76" t="s">
        <v>531</v>
      </c>
      <c r="C41" s="232">
        <v>0</v>
      </c>
      <c r="D41" s="233"/>
      <c r="E41" s="234"/>
    </row>
    <row r="42" spans="1:5" x14ac:dyDescent="0.25">
      <c r="A42" s="71" t="s">
        <v>258</v>
      </c>
      <c r="B42" s="178" t="s">
        <v>532</v>
      </c>
      <c r="C42" s="232">
        <v>225.19388000000001</v>
      </c>
      <c r="D42" s="233"/>
      <c r="E42" s="234"/>
    </row>
    <row r="43" spans="1:5" ht="15.75" thickBot="1" x14ac:dyDescent="0.3">
      <c r="A43" s="236" t="s">
        <v>197</v>
      </c>
      <c r="B43" s="237" t="s">
        <v>533</v>
      </c>
      <c r="C43" s="238">
        <v>55.574080000000002</v>
      </c>
      <c r="D43" s="239" t="s">
        <v>534</v>
      </c>
      <c r="E43" s="234"/>
    </row>
    <row r="44" spans="1:5" ht="15.75" thickTop="1" x14ac:dyDescent="0.25">
      <c r="A44" s="240" t="s">
        <v>535</v>
      </c>
      <c r="B44" s="241" t="s">
        <v>536</v>
      </c>
      <c r="C44" s="242">
        <v>14567.08142</v>
      </c>
      <c r="D44" s="243"/>
      <c r="E44" s="225"/>
    </row>
    <row r="45" spans="1:5" ht="26.25" x14ac:dyDescent="0.25">
      <c r="A45" s="226" t="s">
        <v>537</v>
      </c>
      <c r="B45" s="244" t="s">
        <v>538</v>
      </c>
      <c r="C45" s="235">
        <v>0</v>
      </c>
      <c r="D45" s="228"/>
      <c r="E45" s="225"/>
    </row>
    <row r="46" spans="1:5" x14ac:dyDescent="0.25">
      <c r="A46" s="226" t="s">
        <v>539</v>
      </c>
      <c r="B46" s="245" t="s">
        <v>540</v>
      </c>
      <c r="C46" s="235">
        <v>0</v>
      </c>
      <c r="D46" s="233"/>
      <c r="E46" s="234"/>
    </row>
    <row r="47" spans="1:5" x14ac:dyDescent="0.25">
      <c r="A47" s="226" t="s">
        <v>541</v>
      </c>
      <c r="B47" s="65" t="s">
        <v>542</v>
      </c>
      <c r="C47" s="235">
        <v>0</v>
      </c>
      <c r="D47" s="233"/>
      <c r="E47" s="234"/>
    </row>
    <row r="48" spans="1:5" x14ac:dyDescent="0.25">
      <c r="A48" s="226" t="s">
        <v>543</v>
      </c>
      <c r="B48" s="246" t="s">
        <v>544</v>
      </c>
      <c r="C48" s="247">
        <v>0</v>
      </c>
      <c r="D48" s="248"/>
      <c r="E48" s="234"/>
    </row>
    <row r="49" spans="1:5" x14ac:dyDescent="0.25">
      <c r="A49" s="249" t="s">
        <v>545</v>
      </c>
      <c r="B49" s="246" t="s">
        <v>546</v>
      </c>
      <c r="C49" s="247">
        <v>85.150999999999996</v>
      </c>
      <c r="D49" s="248"/>
      <c r="E49" s="234"/>
    </row>
    <row r="50" spans="1:5" x14ac:dyDescent="0.25">
      <c r="A50" s="249" t="s">
        <v>547</v>
      </c>
      <c r="B50" s="65" t="s">
        <v>548</v>
      </c>
      <c r="C50" s="247">
        <v>0</v>
      </c>
      <c r="D50" s="228" t="s">
        <v>549</v>
      </c>
      <c r="E50" s="234"/>
    </row>
    <row r="51" spans="1:5" x14ac:dyDescent="0.25">
      <c r="A51" s="249" t="s">
        <v>550</v>
      </c>
      <c r="B51" s="245" t="s">
        <v>551</v>
      </c>
      <c r="C51" s="247">
        <v>0</v>
      </c>
      <c r="D51" s="248"/>
      <c r="E51" s="234"/>
    </row>
    <row r="52" spans="1:5" x14ac:dyDescent="0.25">
      <c r="A52" s="249" t="s">
        <v>552</v>
      </c>
      <c r="B52" s="246" t="s">
        <v>553</v>
      </c>
      <c r="C52" s="247">
        <v>717.41862588564902</v>
      </c>
      <c r="D52" s="248"/>
      <c r="E52" s="234"/>
    </row>
    <row r="53" spans="1:5" ht="15.75" thickBot="1" x14ac:dyDescent="0.3">
      <c r="A53" s="158" t="s">
        <v>554</v>
      </c>
      <c r="B53" s="159" t="s">
        <v>555</v>
      </c>
      <c r="C53" s="247">
        <v>0</v>
      </c>
      <c r="D53" s="250"/>
      <c r="E53" s="225"/>
    </row>
    <row r="54" spans="1:5" ht="15.75" thickBot="1" x14ac:dyDescent="0.3">
      <c r="A54" s="996" t="s">
        <v>556</v>
      </c>
      <c r="B54" s="997"/>
      <c r="C54" s="997"/>
      <c r="D54" s="998"/>
      <c r="E54" s="230"/>
    </row>
    <row r="55" spans="1:5" x14ac:dyDescent="0.25">
      <c r="A55" s="251" t="s">
        <v>484</v>
      </c>
      <c r="B55" s="252" t="s">
        <v>557</v>
      </c>
      <c r="C55" s="253">
        <f>SUM(C56,C57,C58,C59,C60,C65,C72,C73,C74)</f>
        <v>24191.634294114359</v>
      </c>
      <c r="D55" s="254" t="s">
        <v>486</v>
      </c>
      <c r="E55" s="255"/>
    </row>
    <row r="56" spans="1:5" x14ac:dyDescent="0.25">
      <c r="A56" s="71" t="s">
        <v>337</v>
      </c>
      <c r="B56" s="66" t="s">
        <v>558</v>
      </c>
      <c r="C56" s="231">
        <v>1680.0990352777301</v>
      </c>
      <c r="D56" s="228" t="s">
        <v>559</v>
      </c>
      <c r="E56" s="255"/>
    </row>
    <row r="57" spans="1:5" x14ac:dyDescent="0.25">
      <c r="A57" s="71" t="s">
        <v>342</v>
      </c>
      <c r="B57" s="66" t="s">
        <v>560</v>
      </c>
      <c r="C57" s="231">
        <v>1008.7445955972501</v>
      </c>
      <c r="D57" s="228" t="s">
        <v>561</v>
      </c>
      <c r="E57" s="255"/>
    </row>
    <row r="58" spans="1:5" x14ac:dyDescent="0.25">
      <c r="A58" s="71" t="s">
        <v>353</v>
      </c>
      <c r="B58" s="66" t="s">
        <v>562</v>
      </c>
      <c r="C58" s="231">
        <v>4762.8766296125796</v>
      </c>
      <c r="D58" s="228" t="s">
        <v>563</v>
      </c>
      <c r="E58" s="255"/>
    </row>
    <row r="59" spans="1:5" x14ac:dyDescent="0.25">
      <c r="A59" s="71" t="s">
        <v>159</v>
      </c>
      <c r="B59" s="66" t="s">
        <v>564</v>
      </c>
      <c r="C59" s="231">
        <v>10976.766196067299</v>
      </c>
      <c r="D59" s="228" t="s">
        <v>565</v>
      </c>
      <c r="E59" s="255"/>
    </row>
    <row r="60" spans="1:5" x14ac:dyDescent="0.25">
      <c r="A60" s="71" t="s">
        <v>174</v>
      </c>
      <c r="B60" s="66" t="s">
        <v>566</v>
      </c>
      <c r="C60" s="231">
        <v>3943.9404057306001</v>
      </c>
      <c r="D60" s="228" t="s">
        <v>567</v>
      </c>
      <c r="E60" s="255"/>
    </row>
    <row r="61" spans="1:5" x14ac:dyDescent="0.25">
      <c r="A61" s="71" t="s">
        <v>177</v>
      </c>
      <c r="B61" s="74" t="s">
        <v>568</v>
      </c>
      <c r="C61" s="256">
        <v>0</v>
      </c>
      <c r="D61" s="257"/>
      <c r="E61" s="255"/>
    </row>
    <row r="62" spans="1:5" x14ac:dyDescent="0.25">
      <c r="A62" s="71" t="s">
        <v>179</v>
      </c>
      <c r="B62" s="74" t="s">
        <v>569</v>
      </c>
      <c r="C62" s="256">
        <v>0</v>
      </c>
      <c r="D62" s="257"/>
      <c r="E62" s="255"/>
    </row>
    <row r="63" spans="1:5" x14ac:dyDescent="0.25">
      <c r="A63" s="71" t="s">
        <v>326</v>
      </c>
      <c r="B63" s="74" t="s">
        <v>570</v>
      </c>
      <c r="C63" s="256">
        <v>3943.9404057306001</v>
      </c>
      <c r="D63" s="257"/>
      <c r="E63" s="255"/>
    </row>
    <row r="64" spans="1:5" x14ac:dyDescent="0.25">
      <c r="A64" s="71" t="s">
        <v>328</v>
      </c>
      <c r="B64" s="74" t="s">
        <v>571</v>
      </c>
      <c r="C64" s="256">
        <v>0</v>
      </c>
      <c r="D64" s="257"/>
      <c r="E64" s="255"/>
    </row>
    <row r="65" spans="1:5" x14ac:dyDescent="0.25">
      <c r="A65" s="71" t="s">
        <v>185</v>
      </c>
      <c r="B65" s="66" t="s">
        <v>572</v>
      </c>
      <c r="C65" s="231">
        <v>1269.4263701180901</v>
      </c>
      <c r="D65" s="228" t="s">
        <v>573</v>
      </c>
      <c r="E65" s="255"/>
    </row>
    <row r="66" spans="1:5" x14ac:dyDescent="0.25">
      <c r="A66" s="71" t="s">
        <v>187</v>
      </c>
      <c r="B66" s="74" t="s">
        <v>574</v>
      </c>
      <c r="C66" s="256">
        <v>419.40436999999997</v>
      </c>
      <c r="D66" s="257"/>
      <c r="E66" s="255"/>
    </row>
    <row r="67" spans="1:5" x14ac:dyDescent="0.25">
      <c r="A67" s="71" t="s">
        <v>189</v>
      </c>
      <c r="B67" s="74" t="s">
        <v>575</v>
      </c>
      <c r="C67" s="256">
        <v>289.20846999999998</v>
      </c>
      <c r="D67" s="257"/>
      <c r="E67" s="255"/>
    </row>
    <row r="68" spans="1:5" x14ac:dyDescent="0.25">
      <c r="A68" s="71" t="s">
        <v>191</v>
      </c>
      <c r="B68" s="74" t="s">
        <v>576</v>
      </c>
      <c r="C68" s="256">
        <v>0</v>
      </c>
      <c r="D68" s="257"/>
      <c r="E68" s="255"/>
    </row>
    <row r="69" spans="1:5" x14ac:dyDescent="0.25">
      <c r="A69" s="71" t="s">
        <v>247</v>
      </c>
      <c r="B69" s="74" t="s">
        <v>577</v>
      </c>
      <c r="C69" s="256">
        <v>0</v>
      </c>
      <c r="D69" s="257"/>
      <c r="E69" s="255"/>
    </row>
    <row r="70" spans="1:5" x14ac:dyDescent="0.25">
      <c r="A70" s="71" t="s">
        <v>443</v>
      </c>
      <c r="B70" s="74" t="s">
        <v>578</v>
      </c>
      <c r="C70" s="256">
        <v>0</v>
      </c>
      <c r="D70" s="257"/>
      <c r="E70" s="255"/>
    </row>
    <row r="71" spans="1:5" x14ac:dyDescent="0.25">
      <c r="A71" s="71" t="s">
        <v>579</v>
      </c>
      <c r="B71" s="74" t="s">
        <v>580</v>
      </c>
      <c r="C71" s="256">
        <v>560.81353011809097</v>
      </c>
      <c r="D71" s="257"/>
      <c r="E71" s="255"/>
    </row>
    <row r="72" spans="1:5" x14ac:dyDescent="0.25">
      <c r="A72" s="71" t="s">
        <v>193</v>
      </c>
      <c r="B72" s="66" t="s">
        <v>581</v>
      </c>
      <c r="C72" s="258">
        <v>0</v>
      </c>
      <c r="D72" s="228" t="s">
        <v>582</v>
      </c>
      <c r="E72" s="255"/>
    </row>
    <row r="73" spans="1:5" x14ac:dyDescent="0.25">
      <c r="A73" s="158" t="s">
        <v>195</v>
      </c>
      <c r="B73" s="66" t="s">
        <v>583</v>
      </c>
      <c r="C73" s="259">
        <v>323.89212839011901</v>
      </c>
      <c r="D73" s="228" t="s">
        <v>584</v>
      </c>
      <c r="E73" s="255"/>
    </row>
    <row r="74" spans="1:5" ht="15.75" thickBot="1" x14ac:dyDescent="0.3">
      <c r="A74" s="236" t="s">
        <v>197</v>
      </c>
      <c r="B74" s="260" t="s">
        <v>585</v>
      </c>
      <c r="C74" s="261">
        <v>225.88893332069199</v>
      </c>
      <c r="D74" s="239" t="s">
        <v>586</v>
      </c>
      <c r="E74" s="255"/>
    </row>
    <row r="75" spans="1:5" ht="15.75" thickTop="1" x14ac:dyDescent="0.25">
      <c r="A75" s="240" t="s">
        <v>535</v>
      </c>
      <c r="B75" s="241" t="s">
        <v>536</v>
      </c>
      <c r="C75" s="262">
        <v>14567.08142</v>
      </c>
      <c r="D75" s="263"/>
      <c r="E75" s="255"/>
    </row>
    <row r="76" spans="1:5" ht="26.25" x14ac:dyDescent="0.25">
      <c r="A76" s="226" t="s">
        <v>537</v>
      </c>
      <c r="B76" s="264" t="s">
        <v>538</v>
      </c>
      <c r="C76" s="265">
        <v>0</v>
      </c>
      <c r="D76" s="257"/>
      <c r="E76" s="255"/>
    </row>
    <row r="77" spans="1:5" x14ac:dyDescent="0.25">
      <c r="A77" s="226" t="s">
        <v>539</v>
      </c>
      <c r="B77" s="245" t="s">
        <v>540</v>
      </c>
      <c r="C77" s="265">
        <v>0</v>
      </c>
      <c r="D77" s="257"/>
      <c r="E77" s="255"/>
    </row>
    <row r="78" spans="1:5" x14ac:dyDescent="0.25">
      <c r="A78" s="226" t="s">
        <v>541</v>
      </c>
      <c r="B78" s="65" t="s">
        <v>542</v>
      </c>
      <c r="C78" s="265">
        <v>0</v>
      </c>
      <c r="D78" s="257"/>
      <c r="E78" s="255"/>
    </row>
    <row r="79" spans="1:5" x14ac:dyDescent="0.25">
      <c r="A79" s="226" t="s">
        <v>543</v>
      </c>
      <c r="B79" s="246" t="s">
        <v>544</v>
      </c>
      <c r="C79" s="265">
        <v>0</v>
      </c>
      <c r="D79" s="257"/>
      <c r="E79" s="255"/>
    </row>
    <row r="80" spans="1:5" x14ac:dyDescent="0.25">
      <c r="A80" s="249" t="s">
        <v>545</v>
      </c>
      <c r="B80" s="246" t="s">
        <v>546</v>
      </c>
      <c r="C80" s="265">
        <v>85.150999999999996</v>
      </c>
      <c r="D80" s="257"/>
      <c r="E80" s="255"/>
    </row>
    <row r="81" spans="1:5" x14ac:dyDescent="0.25">
      <c r="A81" s="249" t="s">
        <v>547</v>
      </c>
      <c r="B81" s="65" t="s">
        <v>548</v>
      </c>
      <c r="C81" s="265">
        <v>0</v>
      </c>
      <c r="D81" s="228" t="s">
        <v>549</v>
      </c>
      <c r="E81" s="255"/>
    </row>
    <row r="82" spans="1:5" x14ac:dyDescent="0.25">
      <c r="A82" s="249" t="s">
        <v>550</v>
      </c>
      <c r="B82" s="245" t="s">
        <v>551</v>
      </c>
      <c r="C82" s="265">
        <v>0</v>
      </c>
      <c r="D82" s="257"/>
      <c r="E82" s="255"/>
    </row>
    <row r="83" spans="1:5" ht="15.75" thickBot="1" x14ac:dyDescent="0.3">
      <c r="A83" s="266" t="s">
        <v>552</v>
      </c>
      <c r="B83" s="267" t="s">
        <v>553</v>
      </c>
      <c r="C83" s="268">
        <v>717.41862588564902</v>
      </c>
      <c r="D83" s="269"/>
      <c r="E83" s="255"/>
    </row>
    <row r="84" spans="1:5" ht="15.75" thickBot="1" x14ac:dyDescent="0.3">
      <c r="A84" s="1004" t="s">
        <v>587</v>
      </c>
      <c r="B84" s="1005"/>
      <c r="C84" s="1005"/>
      <c r="D84" s="1006"/>
      <c r="E84" s="255"/>
    </row>
    <row r="85" spans="1:5" x14ac:dyDescent="0.25">
      <c r="A85" s="251" t="s">
        <v>482</v>
      </c>
      <c r="B85" s="98" t="s">
        <v>588</v>
      </c>
      <c r="C85" s="253">
        <f>SUM(C86,C106:C114)</f>
        <v>22568.957701742926</v>
      </c>
      <c r="D85" s="254" t="s">
        <v>589</v>
      </c>
      <c r="E85" s="270"/>
    </row>
    <row r="86" spans="1:5" x14ac:dyDescent="0.25">
      <c r="A86" s="240" t="s">
        <v>484</v>
      </c>
      <c r="B86" s="153" t="s">
        <v>590</v>
      </c>
      <c r="C86" s="271">
        <f>SUM(C87:C91,C96,C103,C104,C105)</f>
        <v>10822.690999177732</v>
      </c>
      <c r="D86" s="243" t="s">
        <v>591</v>
      </c>
      <c r="E86" s="270"/>
    </row>
    <row r="87" spans="1:5" x14ac:dyDescent="0.25">
      <c r="A87" s="71" t="s">
        <v>337</v>
      </c>
      <c r="B87" s="65" t="s">
        <v>558</v>
      </c>
      <c r="C87" s="231">
        <v>575.19587711441704</v>
      </c>
      <c r="D87" s="228" t="s">
        <v>592</v>
      </c>
      <c r="E87" s="255"/>
    </row>
    <row r="88" spans="1:5" x14ac:dyDescent="0.25">
      <c r="A88" s="71" t="s">
        <v>342</v>
      </c>
      <c r="B88" s="65" t="s">
        <v>593</v>
      </c>
      <c r="C88" s="231">
        <v>393.56457289110301</v>
      </c>
      <c r="D88" s="228" t="s">
        <v>594</v>
      </c>
      <c r="E88" s="255"/>
    </row>
    <row r="89" spans="1:5" x14ac:dyDescent="0.25">
      <c r="A89" s="71" t="s">
        <v>353</v>
      </c>
      <c r="B89" s="65" t="s">
        <v>562</v>
      </c>
      <c r="C89" s="231">
        <v>2113.5233959621501</v>
      </c>
      <c r="D89" s="228" t="s">
        <v>595</v>
      </c>
      <c r="E89" s="255"/>
    </row>
    <row r="90" spans="1:5" x14ac:dyDescent="0.25">
      <c r="A90" s="71" t="s">
        <v>159</v>
      </c>
      <c r="B90" s="65" t="s">
        <v>564</v>
      </c>
      <c r="C90" s="231">
        <v>4394.5652182798804</v>
      </c>
      <c r="D90" s="228" t="s">
        <v>596</v>
      </c>
      <c r="E90" s="255"/>
    </row>
    <row r="91" spans="1:5" x14ac:dyDescent="0.25">
      <c r="A91" s="71" t="s">
        <v>174</v>
      </c>
      <c r="B91" s="65" t="s">
        <v>566</v>
      </c>
      <c r="C91" s="231">
        <v>2329.8158409514599</v>
      </c>
      <c r="D91" s="228" t="s">
        <v>597</v>
      </c>
      <c r="E91" s="255"/>
    </row>
    <row r="92" spans="1:5" x14ac:dyDescent="0.25">
      <c r="A92" s="71" t="s">
        <v>177</v>
      </c>
      <c r="B92" s="74" t="s">
        <v>598</v>
      </c>
      <c r="C92" s="256">
        <v>0</v>
      </c>
      <c r="D92" s="272"/>
      <c r="E92" s="273"/>
    </row>
    <row r="93" spans="1:5" x14ac:dyDescent="0.25">
      <c r="A93" s="71" t="s">
        <v>179</v>
      </c>
      <c r="B93" s="74" t="s">
        <v>599</v>
      </c>
      <c r="C93" s="256">
        <v>0</v>
      </c>
      <c r="D93" s="272"/>
      <c r="E93" s="273"/>
    </row>
    <row r="94" spans="1:5" x14ac:dyDescent="0.25">
      <c r="A94" s="71" t="s">
        <v>326</v>
      </c>
      <c r="B94" s="74" t="s">
        <v>570</v>
      </c>
      <c r="C94" s="256">
        <v>2329.8158409514599</v>
      </c>
      <c r="D94" s="272"/>
      <c r="E94" s="273"/>
    </row>
    <row r="95" spans="1:5" x14ac:dyDescent="0.25">
      <c r="A95" s="71" t="s">
        <v>328</v>
      </c>
      <c r="B95" s="74" t="s">
        <v>571</v>
      </c>
      <c r="C95" s="256">
        <v>0</v>
      </c>
      <c r="D95" s="272"/>
      <c r="E95" s="273"/>
    </row>
    <row r="96" spans="1:5" x14ac:dyDescent="0.25">
      <c r="A96" s="71" t="s">
        <v>185</v>
      </c>
      <c r="B96" s="65" t="s">
        <v>572</v>
      </c>
      <c r="C96" s="231">
        <v>883.38048819002995</v>
      </c>
      <c r="D96" s="228" t="s">
        <v>600</v>
      </c>
      <c r="E96" s="255"/>
    </row>
    <row r="97" spans="1:5" x14ac:dyDescent="0.25">
      <c r="A97" s="71" t="s">
        <v>187</v>
      </c>
      <c r="B97" s="74" t="s">
        <v>574</v>
      </c>
      <c r="C97" s="256">
        <v>285.84128424642398</v>
      </c>
      <c r="D97" s="228"/>
      <c r="E97" s="255"/>
    </row>
    <row r="98" spans="1:5" x14ac:dyDescent="0.25">
      <c r="A98" s="71" t="s">
        <v>189</v>
      </c>
      <c r="B98" s="74" t="s">
        <v>575</v>
      </c>
      <c r="C98" s="256">
        <v>231.779893714286</v>
      </c>
      <c r="D98" s="228"/>
      <c r="E98" s="255"/>
    </row>
    <row r="99" spans="1:5" x14ac:dyDescent="0.25">
      <c r="A99" s="71" t="s">
        <v>191</v>
      </c>
      <c r="B99" s="74" t="s">
        <v>576</v>
      </c>
      <c r="C99" s="256">
        <v>0</v>
      </c>
      <c r="D99" s="228"/>
      <c r="E99" s="255"/>
    </row>
    <row r="100" spans="1:5" x14ac:dyDescent="0.25">
      <c r="A100" s="71" t="s">
        <v>247</v>
      </c>
      <c r="B100" s="74" t="s">
        <v>577</v>
      </c>
      <c r="C100" s="256">
        <v>0</v>
      </c>
      <c r="D100" s="228"/>
      <c r="E100" s="255"/>
    </row>
    <row r="101" spans="1:5" x14ac:dyDescent="0.25">
      <c r="A101" s="71" t="s">
        <v>443</v>
      </c>
      <c r="B101" s="74" t="s">
        <v>578</v>
      </c>
      <c r="C101" s="256">
        <v>0</v>
      </c>
      <c r="D101" s="228"/>
      <c r="E101" s="255"/>
    </row>
    <row r="102" spans="1:5" x14ac:dyDescent="0.25">
      <c r="A102" s="71" t="s">
        <v>579</v>
      </c>
      <c r="B102" s="74" t="s">
        <v>580</v>
      </c>
      <c r="C102" s="256">
        <v>50.15314</v>
      </c>
      <c r="D102" s="228"/>
      <c r="E102" s="255"/>
    </row>
    <row r="103" spans="1:5" x14ac:dyDescent="0.25">
      <c r="A103" s="71" t="s">
        <v>193</v>
      </c>
      <c r="B103" s="65" t="s">
        <v>581</v>
      </c>
      <c r="C103" s="258">
        <v>0</v>
      </c>
      <c r="D103" s="228" t="s">
        <v>601</v>
      </c>
      <c r="E103" s="255"/>
    </row>
    <row r="104" spans="1:5" x14ac:dyDescent="0.25">
      <c r="A104" s="158" t="s">
        <v>195</v>
      </c>
      <c r="B104" s="65" t="s">
        <v>602</v>
      </c>
      <c r="C104" s="274">
        <v>5.0513366572000696E-4</v>
      </c>
      <c r="D104" s="228" t="s">
        <v>603</v>
      </c>
      <c r="E104" s="255"/>
    </row>
    <row r="105" spans="1:5" ht="15.75" thickBot="1" x14ac:dyDescent="0.3">
      <c r="A105" s="236" t="s">
        <v>197</v>
      </c>
      <c r="B105" s="275" t="s">
        <v>585</v>
      </c>
      <c r="C105" s="261">
        <v>132.645100655025</v>
      </c>
      <c r="D105" s="239"/>
      <c r="E105" s="255"/>
    </row>
    <row r="106" spans="1:5" ht="15.75" thickTop="1" x14ac:dyDescent="0.25">
      <c r="A106" s="240" t="s">
        <v>535</v>
      </c>
      <c r="B106" s="241" t="s">
        <v>536</v>
      </c>
      <c r="C106" s="276">
        <v>11203.5981534493</v>
      </c>
      <c r="D106" s="243"/>
      <c r="E106" s="255"/>
    </row>
    <row r="107" spans="1:5" ht="26.25" x14ac:dyDescent="0.25">
      <c r="A107" s="226" t="s">
        <v>537</v>
      </c>
      <c r="B107" s="277" t="s">
        <v>538</v>
      </c>
      <c r="C107" s="278">
        <v>0</v>
      </c>
      <c r="D107" s="250"/>
      <c r="E107" s="255"/>
    </row>
    <row r="108" spans="1:5" x14ac:dyDescent="0.25">
      <c r="A108" s="226" t="s">
        <v>539</v>
      </c>
      <c r="B108" s="245" t="s">
        <v>540</v>
      </c>
      <c r="C108" s="278">
        <v>0</v>
      </c>
      <c r="D108" s="228" t="s">
        <v>604</v>
      </c>
      <c r="E108" s="255"/>
    </row>
    <row r="109" spans="1:5" x14ac:dyDescent="0.25">
      <c r="A109" s="226" t="s">
        <v>541</v>
      </c>
      <c r="B109" s="65" t="s">
        <v>542</v>
      </c>
      <c r="C109" s="278">
        <v>0</v>
      </c>
      <c r="D109" s="228" t="s">
        <v>605</v>
      </c>
      <c r="E109" s="255"/>
    </row>
    <row r="110" spans="1:5" x14ac:dyDescent="0.25">
      <c r="A110" s="226" t="s">
        <v>543</v>
      </c>
      <c r="B110" s="246" t="s">
        <v>544</v>
      </c>
      <c r="C110" s="278">
        <v>0</v>
      </c>
      <c r="D110" s="228" t="s">
        <v>606</v>
      </c>
      <c r="E110" s="255"/>
    </row>
    <row r="111" spans="1:5" x14ac:dyDescent="0.25">
      <c r="A111" s="249" t="s">
        <v>545</v>
      </c>
      <c r="B111" s="246" t="s">
        <v>546</v>
      </c>
      <c r="C111" s="278">
        <v>85.150999999999996</v>
      </c>
      <c r="D111" s="228" t="s">
        <v>607</v>
      </c>
      <c r="E111" s="255"/>
    </row>
    <row r="112" spans="1:5" x14ac:dyDescent="0.25">
      <c r="A112" s="249" t="s">
        <v>547</v>
      </c>
      <c r="B112" s="65" t="s">
        <v>548</v>
      </c>
      <c r="C112" s="278">
        <v>0</v>
      </c>
      <c r="D112" s="228" t="s">
        <v>608</v>
      </c>
      <c r="E112" s="255"/>
    </row>
    <row r="113" spans="1:5" x14ac:dyDescent="0.25">
      <c r="A113" s="226" t="s">
        <v>550</v>
      </c>
      <c r="B113" s="245" t="s">
        <v>551</v>
      </c>
      <c r="C113" s="278">
        <v>0</v>
      </c>
      <c r="D113" s="228"/>
      <c r="E113" s="255"/>
    </row>
    <row r="114" spans="1:5" ht="15.75" thickBot="1" x14ac:dyDescent="0.3">
      <c r="A114" s="266" t="s">
        <v>552</v>
      </c>
      <c r="B114" s="246" t="s">
        <v>553</v>
      </c>
      <c r="C114" s="279">
        <v>457.517549115892</v>
      </c>
      <c r="D114" s="280" t="s">
        <v>609</v>
      </c>
      <c r="E114" s="225"/>
    </row>
    <row r="115" spans="1:5" ht="15.75" thickBot="1" x14ac:dyDescent="0.3">
      <c r="A115" s="996" t="s">
        <v>610</v>
      </c>
      <c r="B115" s="997"/>
      <c r="C115" s="997"/>
      <c r="D115" s="998"/>
      <c r="E115" s="225"/>
    </row>
    <row r="116" spans="1:5" ht="25.5" x14ac:dyDescent="0.25">
      <c r="A116" s="251" t="s">
        <v>337</v>
      </c>
      <c r="B116" s="281" t="s">
        <v>611</v>
      </c>
      <c r="C116" s="253">
        <f>SUM(C117:C121,C133,C139,C146)</f>
        <v>690.70397789414847</v>
      </c>
      <c r="D116" s="254"/>
      <c r="E116" s="270"/>
    </row>
    <row r="117" spans="1:5" x14ac:dyDescent="0.25">
      <c r="A117" s="71" t="s">
        <v>342</v>
      </c>
      <c r="B117" s="65" t="s">
        <v>612</v>
      </c>
      <c r="C117" s="231">
        <v>170.436704170024</v>
      </c>
      <c r="D117" s="228"/>
      <c r="E117" s="255"/>
    </row>
    <row r="118" spans="1:5" x14ac:dyDescent="0.25">
      <c r="A118" s="71" t="s">
        <v>353</v>
      </c>
      <c r="B118" s="65" t="s">
        <v>613</v>
      </c>
      <c r="C118" s="231">
        <v>161.78688221867901</v>
      </c>
      <c r="D118" s="228"/>
      <c r="E118" s="255"/>
    </row>
    <row r="119" spans="1:5" x14ac:dyDescent="0.25">
      <c r="A119" s="71" t="s">
        <v>159</v>
      </c>
      <c r="B119" s="65" t="s">
        <v>614</v>
      </c>
      <c r="C119" s="231">
        <v>115.54570959314</v>
      </c>
      <c r="D119" s="228"/>
      <c r="E119" s="255"/>
    </row>
    <row r="120" spans="1:5" x14ac:dyDescent="0.25">
      <c r="A120" s="71" t="s">
        <v>174</v>
      </c>
      <c r="B120" s="65" t="s">
        <v>615</v>
      </c>
      <c r="C120" s="231">
        <v>93.017470955198405</v>
      </c>
      <c r="D120" s="228"/>
      <c r="E120" s="255"/>
    </row>
    <row r="121" spans="1:5" x14ac:dyDescent="0.25">
      <c r="A121" s="71" t="s">
        <v>185</v>
      </c>
      <c r="B121" s="65" t="s">
        <v>616</v>
      </c>
      <c r="C121" s="227">
        <f>SUM(C122,C129,C132)</f>
        <v>48.454483425414303</v>
      </c>
      <c r="D121" s="228"/>
      <c r="E121" s="255"/>
    </row>
    <row r="122" spans="1:5" x14ac:dyDescent="0.25">
      <c r="A122" s="71" t="s">
        <v>187</v>
      </c>
      <c r="B122" s="178" t="s">
        <v>617</v>
      </c>
      <c r="C122" s="229">
        <f>SUM(C123:C128)</f>
        <v>5.4291754520848805</v>
      </c>
      <c r="D122" s="228"/>
      <c r="E122" s="255"/>
    </row>
    <row r="123" spans="1:5" x14ac:dyDescent="0.25">
      <c r="A123" s="91" t="s">
        <v>497</v>
      </c>
      <c r="B123" s="76" t="s">
        <v>498</v>
      </c>
      <c r="C123" s="282">
        <v>0</v>
      </c>
      <c r="D123" s="228"/>
      <c r="E123" s="255"/>
    </row>
    <row r="124" spans="1:5" x14ac:dyDescent="0.25">
      <c r="A124" s="91" t="s">
        <v>499</v>
      </c>
      <c r="B124" s="76" t="s">
        <v>500</v>
      </c>
      <c r="C124" s="282">
        <v>1.49674278541821</v>
      </c>
      <c r="D124" s="228"/>
      <c r="E124" s="255"/>
    </row>
    <row r="125" spans="1:5" x14ac:dyDescent="0.25">
      <c r="A125" s="91" t="s">
        <v>501</v>
      </c>
      <c r="B125" s="76" t="s">
        <v>502</v>
      </c>
      <c r="C125" s="282">
        <v>0</v>
      </c>
      <c r="D125" s="228"/>
      <c r="E125" s="255"/>
    </row>
    <row r="126" spans="1:5" x14ac:dyDescent="0.25">
      <c r="A126" s="91" t="s">
        <v>503</v>
      </c>
      <c r="B126" s="76" t="s">
        <v>504</v>
      </c>
      <c r="C126" s="282">
        <v>0</v>
      </c>
      <c r="D126" s="228"/>
      <c r="E126" s="255"/>
    </row>
    <row r="127" spans="1:5" x14ac:dyDescent="0.25">
      <c r="A127" s="91" t="s">
        <v>505</v>
      </c>
      <c r="B127" s="76" t="s">
        <v>506</v>
      </c>
      <c r="C127" s="282">
        <v>2.8030026666666701</v>
      </c>
      <c r="D127" s="228"/>
      <c r="E127" s="255"/>
    </row>
    <row r="128" spans="1:5" x14ac:dyDescent="0.25">
      <c r="A128" s="91" t="s">
        <v>507</v>
      </c>
      <c r="B128" s="76" t="s">
        <v>618</v>
      </c>
      <c r="C128" s="282">
        <v>1.1294299999999999</v>
      </c>
      <c r="D128" s="228"/>
      <c r="E128" s="255"/>
    </row>
    <row r="129" spans="1:5" x14ac:dyDescent="0.25">
      <c r="A129" s="71" t="s">
        <v>189</v>
      </c>
      <c r="B129" s="66" t="s">
        <v>619</v>
      </c>
      <c r="C129" s="229">
        <f>SUM(C130,C131)</f>
        <v>1.5615083720930201</v>
      </c>
      <c r="D129" s="228"/>
      <c r="E129" s="255"/>
    </row>
    <row r="130" spans="1:5" x14ac:dyDescent="0.25">
      <c r="A130" s="91" t="s">
        <v>510</v>
      </c>
      <c r="B130" s="76" t="s">
        <v>511</v>
      </c>
      <c r="C130" s="282">
        <v>0</v>
      </c>
      <c r="D130" s="228"/>
      <c r="E130" s="255"/>
    </row>
    <row r="131" spans="1:5" x14ac:dyDescent="0.25">
      <c r="A131" s="91" t="s">
        <v>512</v>
      </c>
      <c r="B131" s="76" t="s">
        <v>506</v>
      </c>
      <c r="C131" s="282">
        <v>1.5615083720930201</v>
      </c>
      <c r="D131" s="228"/>
      <c r="E131" s="255"/>
    </row>
    <row r="132" spans="1:5" x14ac:dyDescent="0.25">
      <c r="A132" s="71" t="s">
        <v>191</v>
      </c>
      <c r="B132" s="66" t="s">
        <v>513</v>
      </c>
      <c r="C132" s="235">
        <v>41.463799601236403</v>
      </c>
      <c r="D132" s="228"/>
      <c r="E132" s="270"/>
    </row>
    <row r="133" spans="1:5" x14ac:dyDescent="0.25">
      <c r="A133" s="71" t="s">
        <v>193</v>
      </c>
      <c r="B133" s="65" t="s">
        <v>620</v>
      </c>
      <c r="C133" s="227">
        <f>SUM(C134:C138)</f>
        <v>73.652714120475594</v>
      </c>
      <c r="D133" s="233"/>
      <c r="E133" s="283"/>
    </row>
    <row r="134" spans="1:5" x14ac:dyDescent="0.25">
      <c r="A134" s="71" t="s">
        <v>250</v>
      </c>
      <c r="B134" s="66" t="s">
        <v>621</v>
      </c>
      <c r="C134" s="256">
        <v>2.5</v>
      </c>
      <c r="D134" s="233"/>
      <c r="E134" s="283"/>
    </row>
    <row r="135" spans="1:5" x14ac:dyDescent="0.25">
      <c r="A135" s="71" t="s">
        <v>251</v>
      </c>
      <c r="B135" s="66" t="s">
        <v>622</v>
      </c>
      <c r="C135" s="256">
        <v>36.680491176470603</v>
      </c>
      <c r="D135" s="233"/>
      <c r="E135" s="283"/>
    </row>
    <row r="136" spans="1:5" x14ac:dyDescent="0.25">
      <c r="A136" s="71" t="s">
        <v>252</v>
      </c>
      <c r="B136" s="66" t="s">
        <v>623</v>
      </c>
      <c r="C136" s="256">
        <v>6.0790800000000003</v>
      </c>
      <c r="D136" s="233"/>
      <c r="E136" s="283"/>
    </row>
    <row r="137" spans="1:5" x14ac:dyDescent="0.25">
      <c r="A137" s="71" t="s">
        <v>448</v>
      </c>
      <c r="B137" s="66" t="s">
        <v>624</v>
      </c>
      <c r="C137" s="256">
        <v>3.8240212499999999</v>
      </c>
      <c r="D137" s="228"/>
      <c r="E137" s="270"/>
    </row>
    <row r="138" spans="1:5" x14ac:dyDescent="0.25">
      <c r="A138" s="71" t="s">
        <v>450</v>
      </c>
      <c r="B138" s="66" t="s">
        <v>625</v>
      </c>
      <c r="C138" s="256">
        <v>24.569121694004998</v>
      </c>
      <c r="D138" s="233"/>
      <c r="E138" s="283"/>
    </row>
    <row r="139" spans="1:5" x14ac:dyDescent="0.25">
      <c r="A139" s="71" t="s">
        <v>195</v>
      </c>
      <c r="B139" s="65" t="s">
        <v>521</v>
      </c>
      <c r="C139" s="227">
        <f>SUM(C140,C145)</f>
        <v>22.06045637550292</v>
      </c>
      <c r="D139" s="233"/>
      <c r="E139" s="283"/>
    </row>
    <row r="140" spans="1:5" x14ac:dyDescent="0.25">
      <c r="A140" s="71" t="s">
        <v>255</v>
      </c>
      <c r="B140" s="178" t="s">
        <v>626</v>
      </c>
      <c r="C140" s="229">
        <f>SUM(C141:C144)</f>
        <v>8.8446692024521205</v>
      </c>
      <c r="D140" s="233"/>
      <c r="E140" s="283"/>
    </row>
    <row r="141" spans="1:5" x14ac:dyDescent="0.25">
      <c r="A141" s="91" t="s">
        <v>524</v>
      </c>
      <c r="B141" s="76" t="s">
        <v>627</v>
      </c>
      <c r="C141" s="282">
        <v>8.8446692024521205</v>
      </c>
      <c r="D141" s="228"/>
      <c r="E141" s="255"/>
    </row>
    <row r="142" spans="1:5" x14ac:dyDescent="0.25">
      <c r="A142" s="91" t="s">
        <v>526</v>
      </c>
      <c r="B142" s="76" t="s">
        <v>628</v>
      </c>
      <c r="C142" s="282">
        <v>0</v>
      </c>
      <c r="D142" s="228"/>
      <c r="E142" s="255"/>
    </row>
    <row r="143" spans="1:5" x14ac:dyDescent="0.25">
      <c r="A143" s="91" t="s">
        <v>528</v>
      </c>
      <c r="B143" s="76" t="s">
        <v>629</v>
      </c>
      <c r="C143" s="282">
        <v>0</v>
      </c>
      <c r="D143" s="228"/>
      <c r="E143" s="255"/>
    </row>
    <row r="144" spans="1:5" x14ac:dyDescent="0.25">
      <c r="A144" s="91" t="s">
        <v>530</v>
      </c>
      <c r="B144" s="76" t="s">
        <v>630</v>
      </c>
      <c r="C144" s="282">
        <v>0</v>
      </c>
      <c r="D144" s="228"/>
      <c r="E144" s="255"/>
    </row>
    <row r="145" spans="1:5" x14ac:dyDescent="0.25">
      <c r="A145" s="71" t="s">
        <v>258</v>
      </c>
      <c r="B145" s="284" t="s">
        <v>631</v>
      </c>
      <c r="C145" s="235">
        <v>13.215787173050799</v>
      </c>
      <c r="D145" s="228"/>
      <c r="E145" s="255"/>
    </row>
    <row r="146" spans="1:5" x14ac:dyDescent="0.25">
      <c r="A146" s="71" t="s">
        <v>197</v>
      </c>
      <c r="B146" s="66" t="s">
        <v>632</v>
      </c>
      <c r="C146" s="285">
        <v>5.7495570357142904</v>
      </c>
      <c r="D146" s="228"/>
      <c r="E146" s="255"/>
    </row>
    <row r="147" spans="1:5" ht="15.75" thickBot="1" x14ac:dyDescent="0.3">
      <c r="A147" s="116" t="s">
        <v>215</v>
      </c>
      <c r="B147" s="117" t="s">
        <v>633</v>
      </c>
      <c r="C147" s="286">
        <v>27.5129474188854</v>
      </c>
      <c r="D147" s="280"/>
      <c r="E147" s="255"/>
    </row>
    <row r="148" spans="1:5" x14ac:dyDescent="0.25">
      <c r="A148" s="220"/>
      <c r="B148" s="220"/>
      <c r="C148" s="220"/>
      <c r="D148" s="220"/>
      <c r="E148" s="220"/>
    </row>
    <row r="149" spans="1:5" x14ac:dyDescent="0.25">
      <c r="A149" s="220"/>
      <c r="B149" s="220"/>
      <c r="C149" s="220"/>
      <c r="D149" s="220"/>
      <c r="E149" s="220"/>
    </row>
  </sheetData>
  <sheetProtection password="F757" sheet="1" objects="1" scenarios="1"/>
  <mergeCells count="10">
    <mergeCell ref="A1:D1"/>
    <mergeCell ref="A2:D2"/>
    <mergeCell ref="A3:D3"/>
    <mergeCell ref="A5:D5"/>
    <mergeCell ref="B8:D8"/>
    <mergeCell ref="A115:D115"/>
    <mergeCell ref="A10:D10"/>
    <mergeCell ref="D16:D17"/>
    <mergeCell ref="A54:D54"/>
    <mergeCell ref="A84:D8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0"/>
  <sheetViews>
    <sheetView workbookViewId="0">
      <selection sqref="A1:S1"/>
    </sheetView>
  </sheetViews>
  <sheetFormatPr defaultRowHeight="15" x14ac:dyDescent="0.2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4.42578125" customWidth="1"/>
  </cols>
  <sheetData>
    <row r="1" spans="1:21" x14ac:dyDescent="0.25">
      <c r="A1" s="969" t="s">
        <v>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1"/>
    </row>
    <row r="2" spans="1:21" x14ac:dyDescent="0.25">
      <c r="A2" s="969" t="s">
        <v>1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1"/>
    </row>
    <row r="3" spans="1:21" x14ac:dyDescent="0.25">
      <c r="A3" s="972"/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4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x14ac:dyDescent="0.25">
      <c r="A5" s="975" t="s">
        <v>634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  <c r="R5" s="976"/>
      <c r="S5" s="977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 x14ac:dyDescent="0.3">
      <c r="A8" s="287" t="s">
        <v>635</v>
      </c>
      <c r="E8" s="1007" t="s">
        <v>636</v>
      </c>
      <c r="F8" s="1007"/>
      <c r="G8" s="1007"/>
      <c r="H8" s="1007"/>
      <c r="I8" s="1007"/>
      <c r="J8" s="1007"/>
      <c r="K8" s="1007"/>
      <c r="L8" s="1007"/>
      <c r="M8" s="1007"/>
      <c r="N8" s="1007"/>
      <c r="O8" s="1007"/>
      <c r="P8" s="1007"/>
      <c r="Q8" s="1007"/>
      <c r="R8" s="1007"/>
      <c r="S8" s="1007"/>
    </row>
    <row r="9" spans="1:21" x14ac:dyDescent="0.25">
      <c r="A9" s="1020" t="s">
        <v>4</v>
      </c>
      <c r="B9" s="288" t="s">
        <v>637</v>
      </c>
      <c r="C9" s="1023" t="s">
        <v>638</v>
      </c>
      <c r="D9" s="1024"/>
      <c r="E9" s="1024"/>
      <c r="F9" s="1025"/>
      <c r="G9" s="1015" t="s">
        <v>639</v>
      </c>
      <c r="H9" s="1016"/>
      <c r="I9" s="1015" t="s">
        <v>640</v>
      </c>
      <c r="J9" s="1016"/>
      <c r="K9" s="1015" t="s">
        <v>37</v>
      </c>
      <c r="L9" s="1016"/>
      <c r="M9" s="1015" t="s">
        <v>641</v>
      </c>
      <c r="N9" s="1016"/>
      <c r="O9" s="1015" t="s">
        <v>533</v>
      </c>
      <c r="P9" s="1016"/>
      <c r="Q9" s="1030" t="s">
        <v>26</v>
      </c>
      <c r="R9" s="1016"/>
      <c r="S9" s="1026" t="s">
        <v>642</v>
      </c>
      <c r="U9" s="7"/>
    </row>
    <row r="10" spans="1:21" ht="24" customHeight="1" x14ac:dyDescent="0.25">
      <c r="A10" s="1021"/>
      <c r="B10" s="289"/>
      <c r="C10" s="1019" t="s">
        <v>643</v>
      </c>
      <c r="D10" s="1019"/>
      <c r="E10" s="1019" t="s">
        <v>30</v>
      </c>
      <c r="F10" s="1019"/>
      <c r="G10" s="1017"/>
      <c r="H10" s="1018"/>
      <c r="I10" s="1017"/>
      <c r="J10" s="1018"/>
      <c r="K10" s="1017"/>
      <c r="L10" s="1018"/>
      <c r="M10" s="1017"/>
      <c r="N10" s="1018"/>
      <c r="O10" s="1028"/>
      <c r="P10" s="1029"/>
      <c r="Q10" s="1031"/>
      <c r="R10" s="1029"/>
      <c r="S10" s="1027"/>
      <c r="U10" s="7"/>
    </row>
    <row r="11" spans="1:21" ht="26.25" customHeight="1" thickBot="1" x14ac:dyDescent="0.3">
      <c r="A11" s="1022"/>
      <c r="B11" s="290" t="s">
        <v>644</v>
      </c>
      <c r="C11" s="291" t="s">
        <v>176</v>
      </c>
      <c r="D11" s="291" t="s">
        <v>635</v>
      </c>
      <c r="E11" s="291" t="s">
        <v>176</v>
      </c>
      <c r="F11" s="291" t="s">
        <v>635</v>
      </c>
      <c r="G11" s="291" t="s">
        <v>645</v>
      </c>
      <c r="H11" s="291" t="s">
        <v>645</v>
      </c>
      <c r="I11" s="291" t="s">
        <v>176</v>
      </c>
      <c r="J11" s="291" t="s">
        <v>635</v>
      </c>
      <c r="K11" s="291" t="s">
        <v>176</v>
      </c>
      <c r="L11" s="291" t="s">
        <v>635</v>
      </c>
      <c r="M11" s="291" t="s">
        <v>176</v>
      </c>
      <c r="N11" s="291" t="s">
        <v>635</v>
      </c>
      <c r="O11" s="291" t="s">
        <v>176</v>
      </c>
      <c r="P11" s="291" t="s">
        <v>635</v>
      </c>
      <c r="Q11" s="291" t="s">
        <v>176</v>
      </c>
      <c r="R11" s="291" t="s">
        <v>635</v>
      </c>
      <c r="S11" s="292" t="s">
        <v>635</v>
      </c>
      <c r="U11" s="7"/>
    </row>
    <row r="12" spans="1:2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7"/>
    </row>
    <row r="13" spans="1:21" ht="29.25" thickBot="1" x14ac:dyDescent="0.3">
      <c r="A13" s="299" t="s">
        <v>337</v>
      </c>
      <c r="B13" s="300" t="s">
        <v>646</v>
      </c>
      <c r="C13" s="301" t="s">
        <v>645</v>
      </c>
      <c r="D13" s="302">
        <f>SUM(D14,D24)</f>
        <v>3695.8398854702968</v>
      </c>
      <c r="E13" s="303" t="s">
        <v>645</v>
      </c>
      <c r="F13" s="302">
        <f>SUM(F14,F24)</f>
        <v>4713.0803055775186</v>
      </c>
      <c r="G13" s="304" t="s">
        <v>645</v>
      </c>
      <c r="H13" s="302">
        <f>SUM(H14,H24)</f>
        <v>11812.14469999999</v>
      </c>
      <c r="I13" s="305" t="s">
        <v>645</v>
      </c>
      <c r="J13" s="302">
        <f>SUM(J14,J24)</f>
        <v>950.52279824757886</v>
      </c>
      <c r="K13" s="305" t="s">
        <v>645</v>
      </c>
      <c r="L13" s="302">
        <f>SUM(L14,L24)</f>
        <v>458.27140000000003</v>
      </c>
      <c r="M13" s="305" t="s">
        <v>645</v>
      </c>
      <c r="N13" s="302">
        <f>SUM(N14,N24)</f>
        <v>244.59862000000001</v>
      </c>
      <c r="O13" s="304" t="s">
        <v>645</v>
      </c>
      <c r="P13" s="302">
        <f>SUM(P14,P24)</f>
        <v>14.211649999999999</v>
      </c>
      <c r="Q13" s="306" t="s">
        <v>645</v>
      </c>
      <c r="R13" s="302">
        <f>SUM(R14,R24)</f>
        <v>0</v>
      </c>
      <c r="S13" s="307">
        <f>SUM(D13,F13,H13,J13,L13,N13,P13,R13)</f>
        <v>21888.669359295385</v>
      </c>
      <c r="U13" s="7"/>
    </row>
    <row r="14" spans="1:21" ht="26.25" thickTop="1" x14ac:dyDescent="0.25">
      <c r="A14" s="240" t="s">
        <v>275</v>
      </c>
      <c r="B14" s="308" t="s">
        <v>647</v>
      </c>
      <c r="C14" s="309" t="s">
        <v>645</v>
      </c>
      <c r="D14" s="310">
        <f>SUM(D15:D23)</f>
        <v>3695.8398854702968</v>
      </c>
      <c r="E14" s="309" t="s">
        <v>645</v>
      </c>
      <c r="F14" s="310">
        <f>SUM(F15:F23)</f>
        <v>4713.0803055775186</v>
      </c>
      <c r="G14" s="311" t="s">
        <v>645</v>
      </c>
      <c r="H14" s="310">
        <f>SUM(H18,H19,H22)</f>
        <v>11812.14469999999</v>
      </c>
      <c r="I14" s="311" t="s">
        <v>645</v>
      </c>
      <c r="J14" s="310">
        <f>SUM(J15:J23)</f>
        <v>950.52279824757886</v>
      </c>
      <c r="K14" s="311" t="s">
        <v>645</v>
      </c>
      <c r="L14" s="312">
        <f>SUM(L15,L16,L17,L18,L19,L20,L21,L22,L23)</f>
        <v>458.27140000000003</v>
      </c>
      <c r="M14" s="311" t="s">
        <v>645</v>
      </c>
      <c r="N14" s="310">
        <f>SUM(N15:N23)</f>
        <v>244.59862000000001</v>
      </c>
      <c r="O14" s="311" t="s">
        <v>645</v>
      </c>
      <c r="P14" s="310">
        <f>SUM(P15:P23)</f>
        <v>14.211649999999999</v>
      </c>
      <c r="Q14" s="311" t="s">
        <v>645</v>
      </c>
      <c r="R14" s="310">
        <f>SUM(R15:R23)</f>
        <v>0</v>
      </c>
      <c r="S14" s="313">
        <f>SUM(D14,F14,H14,J14,L14,N14,P14,R14)</f>
        <v>21888.669359295385</v>
      </c>
    </row>
    <row r="15" spans="1:21" x14ac:dyDescent="0.25">
      <c r="A15" s="314" t="s">
        <v>277</v>
      </c>
      <c r="B15" s="284" t="s">
        <v>585</v>
      </c>
      <c r="C15" s="128" t="s">
        <v>645</v>
      </c>
      <c r="D15" s="315">
        <v>0</v>
      </c>
      <c r="E15" s="128" t="s">
        <v>645</v>
      </c>
      <c r="F15" s="315">
        <v>0</v>
      </c>
      <c r="G15" s="316" t="s">
        <v>645</v>
      </c>
      <c r="H15" s="317" t="s">
        <v>645</v>
      </c>
      <c r="I15" s="316" t="s">
        <v>645</v>
      </c>
      <c r="J15" s="318">
        <v>16.51483</v>
      </c>
      <c r="K15" s="316" t="s">
        <v>645</v>
      </c>
      <c r="L15" s="318">
        <v>35.300400000000003</v>
      </c>
      <c r="M15" s="316" t="s">
        <v>645</v>
      </c>
      <c r="N15" s="319">
        <v>90.014080000000007</v>
      </c>
      <c r="O15" s="316" t="s">
        <v>645</v>
      </c>
      <c r="P15" s="318">
        <v>6.8060700000000001</v>
      </c>
      <c r="Q15" s="316" t="s">
        <v>645</v>
      </c>
      <c r="R15" s="318">
        <v>0</v>
      </c>
      <c r="S15" s="320">
        <f>SUM(D15,F15,J15,L15,N15,P15,R15)</f>
        <v>148.63538000000003</v>
      </c>
    </row>
    <row r="16" spans="1:21" x14ac:dyDescent="0.25">
      <c r="A16" s="314" t="s">
        <v>279</v>
      </c>
      <c r="B16" s="284" t="s">
        <v>648</v>
      </c>
      <c r="C16" s="321" t="s">
        <v>645</v>
      </c>
      <c r="D16" s="322">
        <v>484.00391999999999</v>
      </c>
      <c r="E16" s="321" t="s">
        <v>645</v>
      </c>
      <c r="F16" s="322">
        <v>885.72887000000003</v>
      </c>
      <c r="G16" s="323" t="s">
        <v>645</v>
      </c>
      <c r="H16" s="324" t="s">
        <v>645</v>
      </c>
      <c r="I16" s="323" t="s">
        <v>645</v>
      </c>
      <c r="J16" s="325">
        <v>0</v>
      </c>
      <c r="K16" s="323" t="s">
        <v>645</v>
      </c>
      <c r="L16" s="318">
        <v>0</v>
      </c>
      <c r="M16" s="323" t="s">
        <v>645</v>
      </c>
      <c r="N16" s="319">
        <v>107.18747</v>
      </c>
      <c r="O16" s="323" t="s">
        <v>645</v>
      </c>
      <c r="P16" s="318">
        <v>0</v>
      </c>
      <c r="Q16" s="323" t="s">
        <v>645</v>
      </c>
      <c r="R16" s="318">
        <v>0</v>
      </c>
      <c r="S16" s="320">
        <f>SUM(D16,F16,J16,L16,N16,P16,R16)</f>
        <v>1476.9202600000001</v>
      </c>
    </row>
    <row r="17" spans="1:19" x14ac:dyDescent="0.25">
      <c r="A17" s="314" t="s">
        <v>281</v>
      </c>
      <c r="B17" s="284" t="s">
        <v>593</v>
      </c>
      <c r="C17" s="321" t="s">
        <v>645</v>
      </c>
      <c r="D17" s="322">
        <v>105.45795</v>
      </c>
      <c r="E17" s="321" t="s">
        <v>645</v>
      </c>
      <c r="F17" s="322">
        <v>625.29561000000001</v>
      </c>
      <c r="G17" s="323" t="s">
        <v>645</v>
      </c>
      <c r="H17" s="324" t="s">
        <v>645</v>
      </c>
      <c r="I17" s="323" t="s">
        <v>645</v>
      </c>
      <c r="J17" s="325">
        <v>120.68253</v>
      </c>
      <c r="K17" s="323" t="s">
        <v>645</v>
      </c>
      <c r="L17" s="318">
        <v>0</v>
      </c>
      <c r="M17" s="323" t="s">
        <v>645</v>
      </c>
      <c r="N17" s="319">
        <v>0</v>
      </c>
      <c r="O17" s="323" t="s">
        <v>645</v>
      </c>
      <c r="P17" s="318">
        <v>0</v>
      </c>
      <c r="Q17" s="323" t="s">
        <v>645</v>
      </c>
      <c r="R17" s="318">
        <v>0</v>
      </c>
      <c r="S17" s="320">
        <f>SUM(D17,F17,J17,L17,N17,P17,R17)</f>
        <v>851.43609000000004</v>
      </c>
    </row>
    <row r="18" spans="1:19" x14ac:dyDescent="0.25">
      <c r="A18" s="314" t="s">
        <v>649</v>
      </c>
      <c r="B18" s="284" t="s">
        <v>562</v>
      </c>
      <c r="C18" s="321" t="s">
        <v>645</v>
      </c>
      <c r="D18" s="322">
        <v>93.14855</v>
      </c>
      <c r="E18" s="321" t="s">
        <v>645</v>
      </c>
      <c r="F18" s="322">
        <v>40.025190000000002</v>
      </c>
      <c r="G18" s="323" t="s">
        <v>645</v>
      </c>
      <c r="H18" s="325">
        <v>4312.7294479433403</v>
      </c>
      <c r="I18" s="323" t="s">
        <v>645</v>
      </c>
      <c r="J18" s="325">
        <v>73.561040000000006</v>
      </c>
      <c r="K18" s="323" t="s">
        <v>645</v>
      </c>
      <c r="L18" s="325">
        <v>64.456720000000004</v>
      </c>
      <c r="M18" s="323" t="s">
        <v>645</v>
      </c>
      <c r="N18" s="319">
        <v>25.962109999999999</v>
      </c>
      <c r="O18" s="323" t="s">
        <v>645</v>
      </c>
      <c r="P18" s="318">
        <v>7.4055799999999996</v>
      </c>
      <c r="Q18" s="323" t="s">
        <v>645</v>
      </c>
      <c r="R18" s="318">
        <v>0</v>
      </c>
      <c r="S18" s="320">
        <f>SUM(D18,F18,J18,L18,N18,P18,R18,H18)</f>
        <v>4617.2886379433403</v>
      </c>
    </row>
    <row r="19" spans="1:19" x14ac:dyDescent="0.25">
      <c r="A19" s="314" t="s">
        <v>650</v>
      </c>
      <c r="B19" s="284" t="s">
        <v>651</v>
      </c>
      <c r="C19" s="321" t="s">
        <v>645</v>
      </c>
      <c r="D19" s="322">
        <v>2043.61034054984</v>
      </c>
      <c r="E19" s="321" t="s">
        <v>645</v>
      </c>
      <c r="F19" s="322">
        <v>340.75120568096298</v>
      </c>
      <c r="G19" s="323" t="s">
        <v>645</v>
      </c>
      <c r="H19" s="325">
        <v>7499.4152520566504</v>
      </c>
      <c r="I19" s="323" t="s">
        <v>645</v>
      </c>
      <c r="J19" s="325">
        <v>193.541706135537</v>
      </c>
      <c r="K19" s="323" t="s">
        <v>645</v>
      </c>
      <c r="L19" s="325">
        <v>118.50474</v>
      </c>
      <c r="M19" s="323" t="s">
        <v>645</v>
      </c>
      <c r="N19" s="319">
        <v>14.116960000000001</v>
      </c>
      <c r="O19" s="323" t="s">
        <v>645</v>
      </c>
      <c r="P19" s="318">
        <v>0</v>
      </c>
      <c r="Q19" s="323" t="s">
        <v>645</v>
      </c>
      <c r="R19" s="318">
        <v>0</v>
      </c>
      <c r="S19" s="320">
        <f>SUM(D19,F19,J19,L19,N19,P19,R19,H19)</f>
        <v>10209.94020442299</v>
      </c>
    </row>
    <row r="20" spans="1:19" x14ac:dyDescent="0.25">
      <c r="A20" s="314" t="s">
        <v>652</v>
      </c>
      <c r="B20" s="284" t="s">
        <v>566</v>
      </c>
      <c r="C20" s="321" t="s">
        <v>645</v>
      </c>
      <c r="D20" s="322">
        <v>304.10392309350601</v>
      </c>
      <c r="E20" s="321" t="s">
        <v>645</v>
      </c>
      <c r="F20" s="322">
        <v>2463.2664031609402</v>
      </c>
      <c r="G20" s="323" t="s">
        <v>645</v>
      </c>
      <c r="H20" s="324" t="s">
        <v>645</v>
      </c>
      <c r="I20" s="323" t="s">
        <v>645</v>
      </c>
      <c r="J20" s="325">
        <v>530.72380346981595</v>
      </c>
      <c r="K20" s="323" t="s">
        <v>645</v>
      </c>
      <c r="L20" s="318">
        <v>0</v>
      </c>
      <c r="M20" s="323" t="s">
        <v>645</v>
      </c>
      <c r="N20" s="319">
        <v>7.3179999999999996</v>
      </c>
      <c r="O20" s="323" t="s">
        <v>645</v>
      </c>
      <c r="P20" s="318">
        <v>0</v>
      </c>
      <c r="Q20" s="323" t="s">
        <v>645</v>
      </c>
      <c r="R20" s="318">
        <v>0</v>
      </c>
      <c r="S20" s="320">
        <f>SUM(D20,F20,J20,L20,N20,P20,R20)</f>
        <v>3305.4121297242627</v>
      </c>
    </row>
    <row r="21" spans="1:19" x14ac:dyDescent="0.25">
      <c r="A21" s="314" t="s">
        <v>653</v>
      </c>
      <c r="B21" s="284" t="s">
        <v>572</v>
      </c>
      <c r="C21" s="321" t="s">
        <v>645</v>
      </c>
      <c r="D21" s="322">
        <v>665.51520182695106</v>
      </c>
      <c r="E21" s="321" t="s">
        <v>645</v>
      </c>
      <c r="F21" s="322">
        <v>358.01302673561497</v>
      </c>
      <c r="G21" s="323" t="s">
        <v>645</v>
      </c>
      <c r="H21" s="324" t="s">
        <v>645</v>
      </c>
      <c r="I21" s="323" t="s">
        <v>645</v>
      </c>
      <c r="J21" s="325">
        <v>15.4988886422259</v>
      </c>
      <c r="K21" s="323" t="s">
        <v>645</v>
      </c>
      <c r="L21" s="325">
        <v>18.535679999999999</v>
      </c>
      <c r="M21" s="323" t="s">
        <v>645</v>
      </c>
      <c r="N21" s="319">
        <v>0</v>
      </c>
      <c r="O21" s="323" t="s">
        <v>645</v>
      </c>
      <c r="P21" s="318">
        <v>0</v>
      </c>
      <c r="Q21" s="323" t="s">
        <v>645</v>
      </c>
      <c r="R21" s="318">
        <v>0</v>
      </c>
      <c r="S21" s="320">
        <f>SUM(D21,F21,J21,L21,N21,P21,R21)</f>
        <v>1057.5627972047919</v>
      </c>
    </row>
    <row r="22" spans="1:19" x14ac:dyDescent="0.25">
      <c r="A22" s="314" t="s">
        <v>654</v>
      </c>
      <c r="B22" s="284" t="s">
        <v>655</v>
      </c>
      <c r="C22" s="326" t="s">
        <v>645</v>
      </c>
      <c r="D22" s="327">
        <v>0</v>
      </c>
      <c r="E22" s="326" t="s">
        <v>645</v>
      </c>
      <c r="F22" s="327">
        <v>0</v>
      </c>
      <c r="G22" s="328" t="s">
        <v>645</v>
      </c>
      <c r="H22" s="329">
        <v>0</v>
      </c>
      <c r="I22" s="328" t="s">
        <v>645</v>
      </c>
      <c r="J22" s="329">
        <v>0</v>
      </c>
      <c r="K22" s="328" t="s">
        <v>645</v>
      </c>
      <c r="L22" s="329">
        <v>0</v>
      </c>
      <c r="M22" s="328" t="s">
        <v>645</v>
      </c>
      <c r="N22" s="319">
        <v>0</v>
      </c>
      <c r="O22" s="328" t="s">
        <v>645</v>
      </c>
      <c r="P22" s="318">
        <v>0</v>
      </c>
      <c r="Q22" s="328" t="s">
        <v>645</v>
      </c>
      <c r="R22" s="318">
        <v>0</v>
      </c>
      <c r="S22" s="320">
        <f>SUM(D22,F22,J22,L22,N22,P22,R22,H22)</f>
        <v>0</v>
      </c>
    </row>
    <row r="23" spans="1:19" ht="15.75" thickBot="1" x14ac:dyDescent="0.3">
      <c r="A23" s="330" t="s">
        <v>656</v>
      </c>
      <c r="B23" s="331" t="s">
        <v>583</v>
      </c>
      <c r="C23" s="332" t="s">
        <v>645</v>
      </c>
      <c r="D23" s="333">
        <v>0</v>
      </c>
      <c r="E23" s="332" t="s">
        <v>645</v>
      </c>
      <c r="F23" s="333">
        <v>0</v>
      </c>
      <c r="G23" s="334" t="s">
        <v>645</v>
      </c>
      <c r="H23" s="335" t="s">
        <v>645</v>
      </c>
      <c r="I23" s="334" t="s">
        <v>645</v>
      </c>
      <c r="J23" s="336">
        <v>0</v>
      </c>
      <c r="K23" s="334" t="s">
        <v>645</v>
      </c>
      <c r="L23" s="336">
        <v>221.47386</v>
      </c>
      <c r="M23" s="334" t="s">
        <v>645</v>
      </c>
      <c r="N23" s="337">
        <v>0</v>
      </c>
      <c r="O23" s="334" t="s">
        <v>645</v>
      </c>
      <c r="P23" s="338">
        <v>0</v>
      </c>
      <c r="Q23" s="334" t="s">
        <v>645</v>
      </c>
      <c r="R23" s="338">
        <v>0</v>
      </c>
      <c r="S23" s="339">
        <f>SUM(D23,F23,J23,L23,N23,P23,R23)</f>
        <v>221.47386</v>
      </c>
    </row>
    <row r="24" spans="1:19" ht="26.25" thickTop="1" x14ac:dyDescent="0.25">
      <c r="A24" s="240" t="s">
        <v>285</v>
      </c>
      <c r="B24" s="340" t="s">
        <v>657</v>
      </c>
      <c r="C24" s="341" t="s">
        <v>645</v>
      </c>
      <c r="D24" s="342">
        <f>SUM(D25,D26)</f>
        <v>0</v>
      </c>
      <c r="E24" s="341" t="s">
        <v>645</v>
      </c>
      <c r="F24" s="342">
        <f>SUM(F25,F26)</f>
        <v>0</v>
      </c>
      <c r="G24" s="241" t="s">
        <v>645</v>
      </c>
      <c r="H24" s="342">
        <f>SUM(H25,H26)</f>
        <v>0</v>
      </c>
      <c r="I24" s="241" t="s">
        <v>645</v>
      </c>
      <c r="J24" s="342">
        <f>SUM(J25,J26)</f>
        <v>0</v>
      </c>
      <c r="K24" s="241" t="s">
        <v>645</v>
      </c>
      <c r="L24" s="342">
        <f>SUM(L25,L26)</f>
        <v>0</v>
      </c>
      <c r="M24" s="241" t="s">
        <v>645</v>
      </c>
      <c r="N24" s="342">
        <f>SUM(N25,N26)</f>
        <v>0</v>
      </c>
      <c r="O24" s="241" t="s">
        <v>645</v>
      </c>
      <c r="P24" s="342">
        <f>SUM(P25,P26)</f>
        <v>0</v>
      </c>
      <c r="Q24" s="241" t="s">
        <v>645</v>
      </c>
      <c r="R24" s="342">
        <f>SUM(R25,R26)</f>
        <v>0</v>
      </c>
      <c r="S24" s="343">
        <f>SUM(D24,F24,H24,J24,L24,N24,P24,R24)</f>
        <v>0</v>
      </c>
    </row>
    <row r="25" spans="1:19" x14ac:dyDescent="0.25">
      <c r="A25" s="314" t="s">
        <v>658</v>
      </c>
      <c r="B25" s="284" t="s">
        <v>659</v>
      </c>
      <c r="C25" s="128" t="s">
        <v>645</v>
      </c>
      <c r="D25" s="344">
        <v>0</v>
      </c>
      <c r="E25" s="128" t="s">
        <v>645</v>
      </c>
      <c r="F25" s="344">
        <v>0</v>
      </c>
      <c r="G25" s="66" t="s">
        <v>645</v>
      </c>
      <c r="H25" s="345">
        <v>0</v>
      </c>
      <c r="I25" s="66" t="s">
        <v>645</v>
      </c>
      <c r="J25" s="345">
        <v>0</v>
      </c>
      <c r="K25" s="66" t="s">
        <v>645</v>
      </c>
      <c r="L25" s="345">
        <v>0</v>
      </c>
      <c r="M25" s="66" t="s">
        <v>645</v>
      </c>
      <c r="N25" s="346">
        <v>0</v>
      </c>
      <c r="O25" s="66" t="s">
        <v>645</v>
      </c>
      <c r="P25" s="345">
        <v>0</v>
      </c>
      <c r="Q25" s="66" t="s">
        <v>645</v>
      </c>
      <c r="R25" s="347">
        <v>0</v>
      </c>
      <c r="S25" s="348">
        <f>SUM(D25,F25,H25,J25,L25,N25,P25,R25)</f>
        <v>0</v>
      </c>
    </row>
    <row r="26" spans="1:19" ht="15.75" thickBot="1" x14ac:dyDescent="0.3">
      <c r="A26" s="330" t="s">
        <v>660</v>
      </c>
      <c r="B26" s="331" t="s">
        <v>661</v>
      </c>
      <c r="C26" s="332" t="s">
        <v>645</v>
      </c>
      <c r="D26" s="349">
        <v>0</v>
      </c>
      <c r="E26" s="332" t="s">
        <v>645</v>
      </c>
      <c r="F26" s="349">
        <v>0</v>
      </c>
      <c r="G26" s="350" t="s">
        <v>645</v>
      </c>
      <c r="H26" s="351">
        <v>0</v>
      </c>
      <c r="I26" s="350" t="s">
        <v>645</v>
      </c>
      <c r="J26" s="351">
        <v>0</v>
      </c>
      <c r="K26" s="350" t="s">
        <v>645</v>
      </c>
      <c r="L26" s="351">
        <v>0</v>
      </c>
      <c r="M26" s="350" t="s">
        <v>645</v>
      </c>
      <c r="N26" s="352">
        <v>0</v>
      </c>
      <c r="O26" s="350" t="s">
        <v>645</v>
      </c>
      <c r="P26" s="353">
        <v>0</v>
      </c>
      <c r="Q26" s="350" t="s">
        <v>645</v>
      </c>
      <c r="R26" s="353">
        <v>0</v>
      </c>
      <c r="S26" s="348">
        <f>SUM(D26,F26,H26,J26,L26,N26,P26,R26)</f>
        <v>0</v>
      </c>
    </row>
    <row r="27" spans="1:19" ht="16.5" thickTop="1" thickBot="1" x14ac:dyDescent="0.3">
      <c r="A27" s="354" t="s">
        <v>342</v>
      </c>
      <c r="B27" s="355" t="s">
        <v>662</v>
      </c>
      <c r="C27" s="356">
        <f>SUM(C30:C38,C40,C41)</f>
        <v>99.999999999999915</v>
      </c>
      <c r="D27" s="357">
        <v>325.74025</v>
      </c>
      <c r="E27" s="356">
        <f>SUM(E30:E38,E40,E41)</f>
        <v>100.00000000000003</v>
      </c>
      <c r="F27" s="357">
        <v>228.52558999999999</v>
      </c>
      <c r="G27" s="358" t="s">
        <v>645</v>
      </c>
      <c r="H27" s="359" t="s">
        <v>645</v>
      </c>
      <c r="I27" s="358">
        <f>SUM(I30:I38,I40,I41)</f>
        <v>100.00000000000009</v>
      </c>
      <c r="J27" s="360">
        <v>778.18723481894995</v>
      </c>
      <c r="K27" s="358">
        <f>SUM(K30:K38,K40,K41)</f>
        <v>100.00000000000003</v>
      </c>
      <c r="L27" s="360">
        <v>184.53703999999999</v>
      </c>
      <c r="M27" s="361">
        <f>SUM(M30:M38,M40,M41)</f>
        <v>100.00000000000006</v>
      </c>
      <c r="N27" s="357">
        <v>28.563739999999999</v>
      </c>
      <c r="O27" s="358">
        <f>SUM(O30:O38,O40,O41)</f>
        <v>99.999999999999986</v>
      </c>
      <c r="P27" s="360">
        <v>0.495</v>
      </c>
      <c r="Q27" s="358">
        <f>SUM(Q30:Q38,Q40,Q41)</f>
        <v>0</v>
      </c>
      <c r="R27" s="360">
        <v>0</v>
      </c>
      <c r="S27" s="362">
        <f>SUM(D27,F27,J27,L27,N27,P27,R27)</f>
        <v>1546.0488548189498</v>
      </c>
    </row>
    <row r="28" spans="1:19" ht="30" customHeight="1" thickTop="1" x14ac:dyDescent="0.25">
      <c r="A28" s="1010" t="s">
        <v>663</v>
      </c>
      <c r="B28" s="1011"/>
      <c r="C28" s="1008" t="s">
        <v>664</v>
      </c>
      <c r="D28" s="1009"/>
      <c r="E28" s="1008" t="s">
        <v>664</v>
      </c>
      <c r="F28" s="1009"/>
      <c r="G28" s="363" t="s">
        <v>645</v>
      </c>
      <c r="H28" s="363" t="s">
        <v>645</v>
      </c>
      <c r="I28" s="1008" t="s">
        <v>664</v>
      </c>
      <c r="J28" s="1009"/>
      <c r="K28" s="1008" t="s">
        <v>664</v>
      </c>
      <c r="L28" s="1009"/>
      <c r="M28" s="1008" t="s">
        <v>664</v>
      </c>
      <c r="N28" s="1009"/>
      <c r="O28" s="1008" t="s">
        <v>664</v>
      </c>
      <c r="P28" s="1009"/>
      <c r="Q28" s="1008" t="s">
        <v>664</v>
      </c>
      <c r="R28" s="1009"/>
      <c r="S28" s="364" t="s">
        <v>645</v>
      </c>
    </row>
    <row r="29" spans="1:19" ht="25.5" x14ac:dyDescent="0.25">
      <c r="A29" s="365" t="s">
        <v>290</v>
      </c>
      <c r="B29" s="366" t="s">
        <v>665</v>
      </c>
      <c r="C29" s="367">
        <f t="shared" ref="C29:F29" si="0">SUM(C30:C38)</f>
        <v>99.999999999999915</v>
      </c>
      <c r="D29" s="368">
        <f t="shared" si="0"/>
        <v>325.74024999999972</v>
      </c>
      <c r="E29" s="367">
        <f t="shared" si="0"/>
        <v>100.00000000000003</v>
      </c>
      <c r="F29" s="368">
        <f t="shared" si="0"/>
        <v>228.52559000000008</v>
      </c>
      <c r="G29" s="369" t="s">
        <v>645</v>
      </c>
      <c r="H29" s="369" t="s">
        <v>645</v>
      </c>
      <c r="I29" s="370">
        <f t="shared" ref="I29:R29" si="1">SUM(I30:I38)</f>
        <v>100.00000000000009</v>
      </c>
      <c r="J29" s="368">
        <f t="shared" si="1"/>
        <v>778.18723481895063</v>
      </c>
      <c r="K29" s="370">
        <f t="shared" si="1"/>
        <v>100.00000000000003</v>
      </c>
      <c r="L29" s="368">
        <f t="shared" si="1"/>
        <v>184.53704000000005</v>
      </c>
      <c r="M29" s="370">
        <f t="shared" si="1"/>
        <v>100.00000000000006</v>
      </c>
      <c r="N29" s="368">
        <f t="shared" si="1"/>
        <v>28.563740000000006</v>
      </c>
      <c r="O29" s="370">
        <f t="shared" si="1"/>
        <v>99.999999999999986</v>
      </c>
      <c r="P29" s="368">
        <f t="shared" si="1"/>
        <v>0.49499999999999983</v>
      </c>
      <c r="Q29" s="370">
        <f t="shared" si="1"/>
        <v>0</v>
      </c>
      <c r="R29" s="368">
        <f t="shared" si="1"/>
        <v>0</v>
      </c>
      <c r="S29" s="371">
        <f>SUM(S30:S38)</f>
        <v>1546.0488548189505</v>
      </c>
    </row>
    <row r="30" spans="1:19" x14ac:dyDescent="0.25">
      <c r="A30" s="314" t="s">
        <v>292</v>
      </c>
      <c r="B30" s="284" t="s">
        <v>585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645</v>
      </c>
      <c r="H30" s="375" t="s">
        <v>645</v>
      </c>
      <c r="I30" s="376">
        <v>1.7374470165731299</v>
      </c>
      <c r="J30" s="373">
        <f>$J$27*I30/100</f>
        <v>13.520590894714783</v>
      </c>
      <c r="K30" s="377">
        <v>7.70294633267536</v>
      </c>
      <c r="L30" s="373">
        <f>$L$27*K30/100</f>
        <v>14.214789155107662</v>
      </c>
      <c r="M30" s="378">
        <v>36.8007309280813</v>
      </c>
      <c r="N30" s="373">
        <f>$N$27*M30/100</f>
        <v>10.511665100396728</v>
      </c>
      <c r="O30" s="378">
        <v>0.67905169364203199</v>
      </c>
      <c r="P30" s="373">
        <f>$P$27*O30/100</f>
        <v>3.3613058835280586E-3</v>
      </c>
      <c r="Q30" s="379">
        <v>0</v>
      </c>
      <c r="R30" s="373">
        <f>$R$27*Q30/100</f>
        <v>0</v>
      </c>
      <c r="S30" s="380">
        <f>SUM(D30,F30,J30,L30,N30,P30,R30)</f>
        <v>38.250406456102702</v>
      </c>
    </row>
    <row r="31" spans="1:19" x14ac:dyDescent="0.25">
      <c r="A31" s="314" t="s">
        <v>296</v>
      </c>
      <c r="B31" s="284" t="s">
        <v>648</v>
      </c>
      <c r="C31" s="372">
        <v>13.095911484228401</v>
      </c>
      <c r="D31" s="373">
        <f t="shared" ref="D31:D38" si="2">$D$27*C31/100</f>
        <v>42.658654808504309</v>
      </c>
      <c r="E31" s="374">
        <v>18.7929933837923</v>
      </c>
      <c r="F31" s="373">
        <f t="shared" ref="F31:F38" si="3">$F$27*E31/100</f>
        <v>42.94679900897232</v>
      </c>
      <c r="G31" s="375" t="s">
        <v>645</v>
      </c>
      <c r="H31" s="375" t="s">
        <v>645</v>
      </c>
      <c r="I31" s="376">
        <v>0</v>
      </c>
      <c r="J31" s="373">
        <f t="shared" ref="J31:J41" si="4">$J$27*I31/100</f>
        <v>0</v>
      </c>
      <c r="K31" s="377">
        <v>0</v>
      </c>
      <c r="L31" s="373">
        <f t="shared" ref="L31:L41" si="5">$L$27*K31/100</f>
        <v>0</v>
      </c>
      <c r="M31" s="378">
        <v>43.821780351827002</v>
      </c>
      <c r="N31" s="373">
        <f t="shared" ref="N31:N38" si="6">$N$27*M31/100</f>
        <v>12.517139403066949</v>
      </c>
      <c r="O31" s="378">
        <v>6.7474191133176404</v>
      </c>
      <c r="P31" s="373">
        <f t="shared" ref="P31:P41" si="7">$P$27*O31/100</f>
        <v>3.3399724610922318E-2</v>
      </c>
      <c r="Q31" s="379">
        <v>0</v>
      </c>
      <c r="R31" s="373">
        <f t="shared" ref="R31:R41" si="8">$R$27*Q31/100</f>
        <v>0</v>
      </c>
      <c r="S31" s="380">
        <f t="shared" ref="S31:S38" si="9">SUM(D31,F31,J31,L31,N31,P31,R31)</f>
        <v>98.155992945154495</v>
      </c>
    </row>
    <row r="32" spans="1:19" x14ac:dyDescent="0.25">
      <c r="A32" s="314" t="s">
        <v>666</v>
      </c>
      <c r="B32" s="284" t="s">
        <v>593</v>
      </c>
      <c r="C32" s="372">
        <v>2.8534231262180501</v>
      </c>
      <c r="D32" s="373">
        <f t="shared" si="2"/>
        <v>9.2947476249004914</v>
      </c>
      <c r="E32" s="374">
        <v>13.2672386095356</v>
      </c>
      <c r="F32" s="373">
        <f t="shared" si="3"/>
        <v>30.319035309149026</v>
      </c>
      <c r="G32" s="375" t="s">
        <v>645</v>
      </c>
      <c r="H32" s="375" t="s">
        <v>645</v>
      </c>
      <c r="I32" s="376">
        <v>12.6964371840944</v>
      </c>
      <c r="J32" s="373">
        <f t="shared" si="4"/>
        <v>98.802053443429159</v>
      </c>
      <c r="K32" s="377">
        <v>0</v>
      </c>
      <c r="L32" s="373">
        <f t="shared" si="5"/>
        <v>0</v>
      </c>
      <c r="M32" s="378">
        <v>0</v>
      </c>
      <c r="N32" s="373">
        <f t="shared" si="6"/>
        <v>0</v>
      </c>
      <c r="O32" s="378">
        <v>3.8898485605678101</v>
      </c>
      <c r="P32" s="373">
        <f t="shared" si="7"/>
        <v>1.9254750374810659E-2</v>
      </c>
      <c r="Q32" s="379">
        <v>0</v>
      </c>
      <c r="R32" s="373">
        <f t="shared" si="8"/>
        <v>0</v>
      </c>
      <c r="S32" s="380">
        <f t="shared" si="9"/>
        <v>138.4350911278535</v>
      </c>
    </row>
    <row r="33" spans="1:19" x14ac:dyDescent="0.25">
      <c r="A33" s="314" t="s">
        <v>667</v>
      </c>
      <c r="B33" s="284" t="s">
        <v>562</v>
      </c>
      <c r="C33" s="372">
        <v>2.52036216087718</v>
      </c>
      <c r="D33" s="373">
        <f t="shared" si="2"/>
        <v>8.2098340037467281</v>
      </c>
      <c r="E33" s="374">
        <v>0.84923632539495797</v>
      </c>
      <c r="F33" s="373">
        <f t="shared" si="3"/>
        <v>1.9407223231031474</v>
      </c>
      <c r="G33" s="375" t="s">
        <v>645</v>
      </c>
      <c r="H33" s="375" t="s">
        <v>645</v>
      </c>
      <c r="I33" s="376">
        <v>7.7390084841331497</v>
      </c>
      <c r="J33" s="373">
        <f t="shared" si="4"/>
        <v>60.223976125079687</v>
      </c>
      <c r="K33" s="377">
        <v>14.0651849537196</v>
      </c>
      <c r="L33" s="373">
        <f t="shared" si="5"/>
        <v>25.955475984119516</v>
      </c>
      <c r="M33" s="378">
        <v>10.6141686326767</v>
      </c>
      <c r="N33" s="373">
        <f t="shared" si="6"/>
        <v>3.0318035313993272</v>
      </c>
      <c r="O33" s="378">
        <v>21.094423613203901</v>
      </c>
      <c r="P33" s="373">
        <f t="shared" si="7"/>
        <v>0.10441739688535931</v>
      </c>
      <c r="Q33" s="379">
        <v>0</v>
      </c>
      <c r="R33" s="373">
        <f t="shared" si="8"/>
        <v>0</v>
      </c>
      <c r="S33" s="380">
        <f t="shared" si="9"/>
        <v>99.46622936433377</v>
      </c>
    </row>
    <row r="34" spans="1:19" x14ac:dyDescent="0.25">
      <c r="A34" s="314" t="s">
        <v>668</v>
      </c>
      <c r="B34" s="284" t="s">
        <v>651</v>
      </c>
      <c r="C34" s="372">
        <v>55.294883000316702</v>
      </c>
      <c r="D34" s="373">
        <f t="shared" si="2"/>
        <v>180.11769012243911</v>
      </c>
      <c r="E34" s="374">
        <v>7.22990451229344</v>
      </c>
      <c r="F34" s="373">
        <f t="shared" si="3"/>
        <v>16.522181943155207</v>
      </c>
      <c r="G34" s="375" t="s">
        <v>645</v>
      </c>
      <c r="H34" s="375" t="s">
        <v>645</v>
      </c>
      <c r="I34" s="376">
        <v>20.361605896498101</v>
      </c>
      <c r="J34" s="373">
        <f t="shared" si="4"/>
        <v>158.45141789069083</v>
      </c>
      <c r="K34" s="377">
        <v>25.8590739024953</v>
      </c>
      <c r="L34" s="373">
        <f t="shared" si="5"/>
        <v>47.719569551077313</v>
      </c>
      <c r="M34" s="378">
        <v>5.7714798227398001</v>
      </c>
      <c r="N34" s="373">
        <f t="shared" si="6"/>
        <v>1.6485504907198574</v>
      </c>
      <c r="O34" s="378">
        <v>46.644864686976398</v>
      </c>
      <c r="P34" s="373">
        <f t="shared" si="7"/>
        <v>0.23089208020053317</v>
      </c>
      <c r="Q34" s="379">
        <v>0</v>
      </c>
      <c r="R34" s="373">
        <f t="shared" si="8"/>
        <v>0</v>
      </c>
      <c r="S34" s="380">
        <f t="shared" si="9"/>
        <v>404.69030207828285</v>
      </c>
    </row>
    <row r="35" spans="1:19" x14ac:dyDescent="0.25">
      <c r="A35" s="314" t="s">
        <v>669</v>
      </c>
      <c r="B35" s="284" t="s">
        <v>566</v>
      </c>
      <c r="C35" s="372">
        <v>8.2282764545360898</v>
      </c>
      <c r="D35" s="373">
        <f t="shared" si="2"/>
        <v>26.802808293696994</v>
      </c>
      <c r="E35" s="374">
        <v>52.264469167773001</v>
      </c>
      <c r="F35" s="373">
        <f t="shared" si="3"/>
        <v>119.43768652602134</v>
      </c>
      <c r="G35" s="375" t="s">
        <v>645</v>
      </c>
      <c r="H35" s="375" t="s">
        <v>645</v>
      </c>
      <c r="I35" s="376">
        <v>55.834936778821003</v>
      </c>
      <c r="J35" s="373">
        <f t="shared" si="4"/>
        <v>434.50035058201604</v>
      </c>
      <c r="K35" s="377">
        <v>0</v>
      </c>
      <c r="L35" s="373">
        <f t="shared" si="5"/>
        <v>0</v>
      </c>
      <c r="M35" s="378">
        <v>2.99184026467525</v>
      </c>
      <c r="N35" s="373">
        <f t="shared" si="6"/>
        <v>0.85458147441715027</v>
      </c>
      <c r="O35" s="378">
        <v>15.101019049933999</v>
      </c>
      <c r="P35" s="373">
        <f t="shared" si="7"/>
        <v>7.4750044297173301E-2</v>
      </c>
      <c r="Q35" s="379">
        <v>0</v>
      </c>
      <c r="R35" s="373">
        <f t="shared" si="8"/>
        <v>0</v>
      </c>
      <c r="S35" s="380">
        <f t="shared" si="9"/>
        <v>581.67017692044863</v>
      </c>
    </row>
    <row r="36" spans="1:19" x14ac:dyDescent="0.25">
      <c r="A36" s="314" t="s">
        <v>670</v>
      </c>
      <c r="B36" s="284" t="s">
        <v>572</v>
      </c>
      <c r="C36" s="372">
        <v>18.007143773823501</v>
      </c>
      <c r="D36" s="373">
        <f t="shared" si="2"/>
        <v>58.65651514671211</v>
      </c>
      <c r="E36" s="374">
        <v>7.5961580012107399</v>
      </c>
      <c r="F36" s="373">
        <f t="shared" si="3"/>
        <v>17.35916488959905</v>
      </c>
      <c r="G36" s="375" t="s">
        <v>645</v>
      </c>
      <c r="H36" s="375" t="s">
        <v>645</v>
      </c>
      <c r="I36" s="376">
        <v>1.63056463988031</v>
      </c>
      <c r="J36" s="373">
        <f t="shared" si="4"/>
        <v>12.688845883020154</v>
      </c>
      <c r="K36" s="377">
        <v>4.04469491222887</v>
      </c>
      <c r="L36" s="373">
        <f t="shared" si="5"/>
        <v>7.4639602680577548</v>
      </c>
      <c r="M36" s="378">
        <v>0</v>
      </c>
      <c r="N36" s="373">
        <f t="shared" si="6"/>
        <v>0</v>
      </c>
      <c r="O36" s="378">
        <v>4.8315536218544901</v>
      </c>
      <c r="P36" s="373">
        <f t="shared" si="7"/>
        <v>2.3916190428179728E-2</v>
      </c>
      <c r="Q36" s="379">
        <v>0</v>
      </c>
      <c r="R36" s="373">
        <f t="shared" si="8"/>
        <v>0</v>
      </c>
      <c r="S36" s="380">
        <f t="shared" si="9"/>
        <v>96.192402377817245</v>
      </c>
    </row>
    <row r="37" spans="1:19" x14ac:dyDescent="0.25">
      <c r="A37" s="314" t="s">
        <v>671</v>
      </c>
      <c r="B37" s="284" t="s">
        <v>655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645</v>
      </c>
      <c r="H37" s="375" t="s">
        <v>645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ht="15.75" thickBot="1" x14ac:dyDescent="0.3">
      <c r="A38" s="330" t="s">
        <v>672</v>
      </c>
      <c r="B38" s="331" t="s">
        <v>583</v>
      </c>
      <c r="C38" s="381">
        <v>0</v>
      </c>
      <c r="D38" s="382">
        <f t="shared" si="2"/>
        <v>0</v>
      </c>
      <c r="E38" s="383">
        <v>0</v>
      </c>
      <c r="F38" s="382">
        <f t="shared" si="3"/>
        <v>0</v>
      </c>
      <c r="G38" s="384" t="s">
        <v>645</v>
      </c>
      <c r="H38" s="384" t="s">
        <v>645</v>
      </c>
      <c r="I38" s="385">
        <v>0</v>
      </c>
      <c r="J38" s="382">
        <f t="shared" si="4"/>
        <v>0</v>
      </c>
      <c r="K38" s="386">
        <v>48.3280998988809</v>
      </c>
      <c r="L38" s="382">
        <f t="shared" si="5"/>
        <v>89.183245041637804</v>
      </c>
      <c r="M38" s="387">
        <v>0</v>
      </c>
      <c r="N38" s="382">
        <f t="shared" si="6"/>
        <v>0</v>
      </c>
      <c r="O38" s="387">
        <v>1.0118196605037</v>
      </c>
      <c r="P38" s="382">
        <f t="shared" si="7"/>
        <v>5.0085073194933152E-3</v>
      </c>
      <c r="Q38" s="388">
        <v>0</v>
      </c>
      <c r="R38" s="382">
        <f t="shared" si="8"/>
        <v>0</v>
      </c>
      <c r="S38" s="380">
        <f t="shared" si="9"/>
        <v>89.188253548957292</v>
      </c>
    </row>
    <row r="39" spans="1:19" ht="26.25" thickTop="1" x14ac:dyDescent="0.25">
      <c r="A39" s="240" t="s">
        <v>345</v>
      </c>
      <c r="B39" s="340" t="s">
        <v>673</v>
      </c>
      <c r="C39" s="389">
        <f t="shared" ref="C39:E39" si="10">SUM(C40,C41)</f>
        <v>0</v>
      </c>
      <c r="D39" s="390">
        <f t="shared" si="10"/>
        <v>0</v>
      </c>
      <c r="E39" s="389">
        <f t="shared" si="10"/>
        <v>0</v>
      </c>
      <c r="F39" s="390">
        <f>SUM(F40,F41)</f>
        <v>0</v>
      </c>
      <c r="G39" s="391" t="s">
        <v>645</v>
      </c>
      <c r="H39" s="391" t="s">
        <v>645</v>
      </c>
      <c r="I39" s="392">
        <f t="shared" ref="I39:R39" si="11">SUM(I40,I41)</f>
        <v>0</v>
      </c>
      <c r="J39" s="390">
        <f t="shared" si="11"/>
        <v>0</v>
      </c>
      <c r="K39" s="392">
        <f t="shared" si="11"/>
        <v>0</v>
      </c>
      <c r="L39" s="390">
        <f t="shared" si="11"/>
        <v>0</v>
      </c>
      <c r="M39" s="392">
        <f t="shared" si="11"/>
        <v>0</v>
      </c>
      <c r="N39" s="390">
        <f t="shared" si="11"/>
        <v>0</v>
      </c>
      <c r="O39" s="392">
        <f t="shared" si="11"/>
        <v>0</v>
      </c>
      <c r="P39" s="390">
        <f t="shared" si="11"/>
        <v>0</v>
      </c>
      <c r="Q39" s="392">
        <f t="shared" si="11"/>
        <v>0</v>
      </c>
      <c r="R39" s="390">
        <f t="shared" si="11"/>
        <v>0</v>
      </c>
      <c r="S39" s="393">
        <f>SUM(S40,S41)</f>
        <v>0</v>
      </c>
    </row>
    <row r="40" spans="1:19" x14ac:dyDescent="0.25">
      <c r="A40" s="314" t="s">
        <v>376</v>
      </c>
      <c r="B40" s="284" t="s">
        <v>659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645</v>
      </c>
      <c r="H40" s="375" t="s">
        <v>645</v>
      </c>
      <c r="I40" s="376">
        <v>0</v>
      </c>
      <c r="J40" s="373">
        <f t="shared" si="4"/>
        <v>0</v>
      </c>
      <c r="K40" s="377">
        <v>0</v>
      </c>
      <c r="L40" s="373">
        <f t="shared" si="5"/>
        <v>0</v>
      </c>
      <c r="M40" s="378">
        <v>0</v>
      </c>
      <c r="N40" s="373">
        <f>$N$27*M40/100</f>
        <v>0</v>
      </c>
      <c r="O40" s="378">
        <v>0</v>
      </c>
      <c r="P40" s="373">
        <f t="shared" si="7"/>
        <v>0</v>
      </c>
      <c r="Q40" s="379">
        <v>0</v>
      </c>
      <c r="R40" s="373">
        <f t="shared" si="8"/>
        <v>0</v>
      </c>
      <c r="S40" s="394">
        <f>SUM(D40,F40,J40,L40,N40,P40,R40)</f>
        <v>0</v>
      </c>
    </row>
    <row r="41" spans="1:19" ht="15.75" thickBot="1" x14ac:dyDescent="0.3">
      <c r="A41" s="330" t="s">
        <v>674</v>
      </c>
      <c r="B41" s="331" t="s">
        <v>661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645</v>
      </c>
      <c r="H41" s="384" t="s">
        <v>645</v>
      </c>
      <c r="I41" s="385">
        <v>0</v>
      </c>
      <c r="J41" s="373">
        <f t="shared" si="4"/>
        <v>0</v>
      </c>
      <c r="K41" s="386">
        <v>0</v>
      </c>
      <c r="L41" s="373">
        <f t="shared" si="5"/>
        <v>0</v>
      </c>
      <c r="M41" s="387">
        <v>0</v>
      </c>
      <c r="N41" s="373">
        <f>$N$27*M41/100</f>
        <v>0</v>
      </c>
      <c r="O41" s="387">
        <v>0</v>
      </c>
      <c r="P41" s="373">
        <f t="shared" si="7"/>
        <v>0</v>
      </c>
      <c r="Q41" s="388">
        <v>0</v>
      </c>
      <c r="R41" s="373">
        <f t="shared" si="8"/>
        <v>0</v>
      </c>
      <c r="S41" s="394">
        <f>SUM(D41,F41,J41,L41,N41,P41,R41)</f>
        <v>0</v>
      </c>
    </row>
    <row r="42" spans="1:19" ht="27.75" customHeight="1" thickTop="1" thickBot="1" x14ac:dyDescent="0.3">
      <c r="A42" s="395" t="s">
        <v>353</v>
      </c>
      <c r="B42" s="396" t="s">
        <v>675</v>
      </c>
      <c r="C42" s="397">
        <f>SUM(C45:C53,C55,C56)</f>
        <v>100</v>
      </c>
      <c r="D42" s="398">
        <v>634.47838999999999</v>
      </c>
      <c r="E42" s="397">
        <f>SUM(E45:E53,E55,E56)</f>
        <v>99.999999999999986</v>
      </c>
      <c r="F42" s="398">
        <v>2.63551</v>
      </c>
      <c r="G42" s="399" t="s">
        <v>645</v>
      </c>
      <c r="H42" s="400" t="s">
        <v>645</v>
      </c>
      <c r="I42" s="401">
        <f>SUM(I45:I53,I55,I56)</f>
        <v>100.00000000000003</v>
      </c>
      <c r="J42" s="402">
        <v>2.8818800000000002</v>
      </c>
      <c r="K42" s="401">
        <f>SUM(K45:K53,K55,K56)</f>
        <v>100</v>
      </c>
      <c r="L42" s="402">
        <v>27.346609999999998</v>
      </c>
      <c r="M42" s="401">
        <f>SUM(M45:M53,M55,M56)</f>
        <v>100</v>
      </c>
      <c r="N42" s="398">
        <v>48.70626</v>
      </c>
      <c r="O42" s="401">
        <f>SUM(O45:O53,O55,O56)</f>
        <v>100</v>
      </c>
      <c r="P42" s="402">
        <v>40.867429999999999</v>
      </c>
      <c r="Q42" s="401">
        <f>SUM(Q45:Q53,Q55,Q56)</f>
        <v>0</v>
      </c>
      <c r="R42" s="403">
        <v>0</v>
      </c>
      <c r="S42" s="404">
        <f>SUM(D42,F42,J42,L42,N42,P42,R42)</f>
        <v>756.91608000000008</v>
      </c>
    </row>
    <row r="43" spans="1:19" ht="21.75" customHeight="1" thickTop="1" x14ac:dyDescent="0.25">
      <c r="A43" s="1010" t="s">
        <v>676</v>
      </c>
      <c r="B43" s="1011"/>
      <c r="C43" s="1012" t="s">
        <v>677</v>
      </c>
      <c r="D43" s="1013"/>
      <c r="E43" s="1013"/>
      <c r="F43" s="1013"/>
      <c r="G43" s="1013"/>
      <c r="H43" s="1013"/>
      <c r="I43" s="1013"/>
      <c r="J43" s="1013"/>
      <c r="K43" s="1013"/>
      <c r="L43" s="1013"/>
      <c r="M43" s="1013"/>
      <c r="N43" s="1013"/>
      <c r="O43" s="1013"/>
      <c r="P43" s="1013"/>
      <c r="Q43" s="1013"/>
      <c r="R43" s="1013"/>
      <c r="S43" s="1014"/>
    </row>
    <row r="44" spans="1:19" ht="25.5" x14ac:dyDescent="0.25">
      <c r="A44" s="365" t="s">
        <v>155</v>
      </c>
      <c r="B44" s="366" t="s">
        <v>678</v>
      </c>
      <c r="C44" s="367">
        <f t="shared" ref="C44:F44" si="12">SUM(C45:C53)</f>
        <v>100</v>
      </c>
      <c r="D44" s="368">
        <f t="shared" si="12"/>
        <v>634.47838999999999</v>
      </c>
      <c r="E44" s="367">
        <f t="shared" si="12"/>
        <v>99.999999999999986</v>
      </c>
      <c r="F44" s="368">
        <f t="shared" si="12"/>
        <v>2.63551</v>
      </c>
      <c r="G44" s="369" t="s">
        <v>645</v>
      </c>
      <c r="H44" s="369" t="s">
        <v>645</v>
      </c>
      <c r="I44" s="370">
        <f t="shared" ref="I44:R44" si="13">SUM(I45:I53)</f>
        <v>100.00000000000003</v>
      </c>
      <c r="J44" s="368">
        <f t="shared" si="13"/>
        <v>2.8818800000000011</v>
      </c>
      <c r="K44" s="370">
        <f t="shared" si="13"/>
        <v>100</v>
      </c>
      <c r="L44" s="368">
        <f t="shared" si="13"/>
        <v>27.346609999999998</v>
      </c>
      <c r="M44" s="370">
        <f t="shared" si="13"/>
        <v>100</v>
      </c>
      <c r="N44" s="368">
        <f t="shared" si="13"/>
        <v>48.706260000000007</v>
      </c>
      <c r="O44" s="370">
        <f t="shared" si="13"/>
        <v>100</v>
      </c>
      <c r="P44" s="368">
        <f t="shared" si="13"/>
        <v>40.867429999999999</v>
      </c>
      <c r="Q44" s="370">
        <f t="shared" si="13"/>
        <v>0</v>
      </c>
      <c r="R44" s="368">
        <f t="shared" si="13"/>
        <v>0</v>
      </c>
      <c r="S44" s="371">
        <f>SUM(S45:S53)</f>
        <v>756.91607999999985</v>
      </c>
    </row>
    <row r="45" spans="1:19" x14ac:dyDescent="0.25">
      <c r="A45" s="405" t="s">
        <v>157</v>
      </c>
      <c r="B45" s="284" t="s">
        <v>585</v>
      </c>
      <c r="C45" s="406">
        <f t="shared" ref="C45:C53" si="14">IF($D$13+$D$27=0,0,(D15+D30)/($D$13+$D$27)*100)</f>
        <v>0</v>
      </c>
      <c r="D45" s="407">
        <f>$D$42*C45/100</f>
        <v>0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645</v>
      </c>
      <c r="H45" s="391" t="s">
        <v>645</v>
      </c>
      <c r="I45" s="408">
        <f t="shared" ref="I45:I53" si="16">IF($J$13+$J$27=0,0,(J15+J30)/($J$13+$J$27)*100)</f>
        <v>1.7374470165731304</v>
      </c>
      <c r="J45" s="407">
        <f>$J$42*I45/100</f>
        <v>5.0071138081217735E-2</v>
      </c>
      <c r="K45" s="408">
        <f t="shared" ref="K45:K53" si="17">IF($L$13+$L$27=0,0,(L15+L30)/($L$13+$L$27)*100)</f>
        <v>7.7029463326753547</v>
      </c>
      <c r="L45" s="407">
        <f>$L$42*K45/100</f>
        <v>2.1064946921060317</v>
      </c>
      <c r="M45" s="408">
        <f t="shared" ref="M45:M53" si="18">IF($N$13+$N$27=0,0,(N15+N30)/($N$13+$N$27)*100)</f>
        <v>36.800730928081279</v>
      </c>
      <c r="N45" s="407">
        <f>$N$42*M45/100</f>
        <v>17.924259687731681</v>
      </c>
      <c r="O45" s="408">
        <f t="shared" ref="O45:O53" si="19">IF($P$13+$P$27=0,0,(P15+P30)/($P$13+$P$27)*100)</f>
        <v>46.30171593043643</v>
      </c>
      <c r="P45" s="407">
        <f>$P$42*O45/100</f>
        <v>18.922321346669957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39.003146864588885</v>
      </c>
    </row>
    <row r="46" spans="1:19" x14ac:dyDescent="0.25">
      <c r="A46" s="314" t="s">
        <v>473</v>
      </c>
      <c r="B46" s="284" t="s">
        <v>648</v>
      </c>
      <c r="C46" s="406">
        <f t="shared" si="14"/>
        <v>13.095911484228443</v>
      </c>
      <c r="D46" s="407">
        <f t="shared" ref="D46:D56" si="21">$D$42*C46/100</f>
        <v>83.090728340957725</v>
      </c>
      <c r="E46" s="406">
        <f t="shared" si="15"/>
        <v>18.792993383792282</v>
      </c>
      <c r="F46" s="407">
        <f t="shared" ref="F46:F56" si="22">$F$42*E46/100</f>
        <v>0.49529121992918396</v>
      </c>
      <c r="G46" s="375" t="s">
        <v>645</v>
      </c>
      <c r="H46" s="375" t="s">
        <v>645</v>
      </c>
      <c r="I46" s="408">
        <f t="shared" si="16"/>
        <v>0</v>
      </c>
      <c r="J46" s="407">
        <f t="shared" ref="J46:J56" si="23">$J$42*I46/100</f>
        <v>0</v>
      </c>
      <c r="K46" s="408">
        <f t="shared" si="17"/>
        <v>0</v>
      </c>
      <c r="L46" s="407">
        <f t="shared" ref="L46:L56" si="24">$L$42*K46/100</f>
        <v>0</v>
      </c>
      <c r="M46" s="408">
        <f t="shared" si="18"/>
        <v>43.821780351827002</v>
      </c>
      <c r="N46" s="407">
        <f t="shared" ref="N46:N56" si="25">$N$42*M46/100</f>
        <v>21.343950274789773</v>
      </c>
      <c r="O46" s="408">
        <f t="shared" si="19"/>
        <v>0.22710627240685216</v>
      </c>
      <c r="P46" s="407">
        <f t="shared" ref="P46:P56" si="26">$P$42*O46/100</f>
        <v>9.2812496901479621E-2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105.02278233257816</v>
      </c>
    </row>
    <row r="47" spans="1:19" x14ac:dyDescent="0.25">
      <c r="A47" s="314" t="s">
        <v>679</v>
      </c>
      <c r="B47" s="284" t="s">
        <v>593</v>
      </c>
      <c r="C47" s="406">
        <f t="shared" si="14"/>
        <v>2.8534231262180465</v>
      </c>
      <c r="D47" s="407">
        <f t="shared" si="21"/>
        <v>18.10435311111593</v>
      </c>
      <c r="E47" s="406">
        <f t="shared" si="15"/>
        <v>13.267238609535619</v>
      </c>
      <c r="F47" s="407">
        <f t="shared" si="22"/>
        <v>0.34965940027817216</v>
      </c>
      <c r="G47" s="375" t="s">
        <v>645</v>
      </c>
      <c r="H47" s="375" t="s">
        <v>645</v>
      </c>
      <c r="I47" s="408">
        <f t="shared" si="16"/>
        <v>12.696437184094385</v>
      </c>
      <c r="J47" s="407">
        <f t="shared" si="23"/>
        <v>0.36589608392097928</v>
      </c>
      <c r="K47" s="408">
        <f t="shared" si="17"/>
        <v>0</v>
      </c>
      <c r="L47" s="407">
        <f t="shared" si="24"/>
        <v>0</v>
      </c>
      <c r="M47" s="408">
        <f t="shared" si="18"/>
        <v>0</v>
      </c>
      <c r="N47" s="407">
        <f t="shared" si="25"/>
        <v>0</v>
      </c>
      <c r="O47" s="408">
        <f t="shared" si="19"/>
        <v>0.13092546823927043</v>
      </c>
      <c r="P47" s="407">
        <f t="shared" si="26"/>
        <v>5.3505874084856068E-2</v>
      </c>
      <c r="Q47" s="408">
        <f t="shared" si="20"/>
        <v>0</v>
      </c>
      <c r="R47" s="407">
        <f t="shared" si="27"/>
        <v>0</v>
      </c>
      <c r="S47" s="409">
        <f t="shared" si="28"/>
        <v>18.873414469399936</v>
      </c>
    </row>
    <row r="48" spans="1:19" x14ac:dyDescent="0.25">
      <c r="A48" s="314" t="s">
        <v>680</v>
      </c>
      <c r="B48" s="284" t="s">
        <v>562</v>
      </c>
      <c r="C48" s="406">
        <f t="shared" si="14"/>
        <v>2.5203621608771831</v>
      </c>
      <c r="D48" s="407">
        <f t="shared" si="21"/>
        <v>15.991153260502761</v>
      </c>
      <c r="E48" s="406">
        <f t="shared" si="15"/>
        <v>0.84923632539495841</v>
      </c>
      <c r="F48" s="407">
        <f t="shared" si="22"/>
        <v>2.2381708279416671E-2</v>
      </c>
      <c r="G48" s="375" t="s">
        <v>645</v>
      </c>
      <c r="H48" s="375" t="s">
        <v>645</v>
      </c>
      <c r="I48" s="408">
        <f t="shared" si="16"/>
        <v>7.7390084841331515</v>
      </c>
      <c r="J48" s="407">
        <f t="shared" si="23"/>
        <v>0.22302893770253646</v>
      </c>
      <c r="K48" s="408">
        <f t="shared" si="17"/>
        <v>14.065184953719575</v>
      </c>
      <c r="L48" s="407">
        <f t="shared" si="24"/>
        <v>3.8463512750723727</v>
      </c>
      <c r="M48" s="408">
        <f t="shared" si="18"/>
        <v>10.61416863267667</v>
      </c>
      <c r="N48" s="407">
        <f t="shared" si="25"/>
        <v>5.169764571069944</v>
      </c>
      <c r="O48" s="408">
        <f t="shared" si="19"/>
        <v>51.065316689289261</v>
      </c>
      <c r="P48" s="407">
        <f t="shared" si="26"/>
        <v>20.869082552273607</v>
      </c>
      <c r="Q48" s="408">
        <f t="shared" si="20"/>
        <v>0</v>
      </c>
      <c r="R48" s="407">
        <f t="shared" si="27"/>
        <v>0</v>
      </c>
      <c r="S48" s="409">
        <f t="shared" si="28"/>
        <v>46.121762304900642</v>
      </c>
    </row>
    <row r="49" spans="1:19" x14ac:dyDescent="0.25">
      <c r="A49" s="314" t="s">
        <v>681</v>
      </c>
      <c r="B49" s="284" t="s">
        <v>651</v>
      </c>
      <c r="C49" s="406">
        <f t="shared" si="14"/>
        <v>55.294883000316716</v>
      </c>
      <c r="D49" s="407">
        <f t="shared" si="21"/>
        <v>350.83408341279318</v>
      </c>
      <c r="E49" s="406">
        <f t="shared" si="15"/>
        <v>7.2299045122934498</v>
      </c>
      <c r="F49" s="407">
        <f t="shared" si="22"/>
        <v>0.1905448564119451</v>
      </c>
      <c r="G49" s="375" t="s">
        <v>645</v>
      </c>
      <c r="H49" s="375" t="s">
        <v>645</v>
      </c>
      <c r="I49" s="408">
        <f t="shared" si="16"/>
        <v>20.361605896498055</v>
      </c>
      <c r="J49" s="407">
        <f t="shared" si="23"/>
        <v>0.58679704800999821</v>
      </c>
      <c r="K49" s="408">
        <f t="shared" si="17"/>
        <v>25.859073902495322</v>
      </c>
      <c r="L49" s="407">
        <f t="shared" si="24"/>
        <v>7.071580089727175</v>
      </c>
      <c r="M49" s="408">
        <f t="shared" si="18"/>
        <v>5.771479822739801</v>
      </c>
      <c r="N49" s="407">
        <f t="shared" si="25"/>
        <v>2.8110719683111864</v>
      </c>
      <c r="O49" s="408">
        <f t="shared" si="19"/>
        <v>1.5699841921887936</v>
      </c>
      <c r="P49" s="407">
        <f t="shared" si="26"/>
        <v>0.64161219075382059</v>
      </c>
      <c r="Q49" s="408">
        <f t="shared" si="20"/>
        <v>0</v>
      </c>
      <c r="R49" s="407">
        <f t="shared" si="27"/>
        <v>0</v>
      </c>
      <c r="S49" s="409">
        <f t="shared" si="28"/>
        <v>362.13568956600727</v>
      </c>
    </row>
    <row r="50" spans="1:19" x14ac:dyDescent="0.25">
      <c r="A50" s="314" t="s">
        <v>682</v>
      </c>
      <c r="B50" s="284" t="s">
        <v>566</v>
      </c>
      <c r="C50" s="406">
        <f t="shared" si="14"/>
        <v>8.2282764545360898</v>
      </c>
      <c r="D50" s="407">
        <f t="shared" si="21"/>
        <v>52.206635973489668</v>
      </c>
      <c r="E50" s="406">
        <f t="shared" si="15"/>
        <v>52.26446916777293</v>
      </c>
      <c r="F50" s="407">
        <f t="shared" si="22"/>
        <v>1.3774353113635724</v>
      </c>
      <c r="G50" s="375" t="s">
        <v>645</v>
      </c>
      <c r="H50" s="375" t="s">
        <v>645</v>
      </c>
      <c r="I50" s="408">
        <f t="shared" si="16"/>
        <v>55.834936778820996</v>
      </c>
      <c r="J50" s="407">
        <f t="shared" si="23"/>
        <v>1.6090958760414866</v>
      </c>
      <c r="K50" s="408">
        <f t="shared" si="17"/>
        <v>0</v>
      </c>
      <c r="L50" s="407">
        <f t="shared" si="24"/>
        <v>0</v>
      </c>
      <c r="M50" s="408">
        <f t="shared" si="18"/>
        <v>2.9918402646752464</v>
      </c>
      <c r="N50" s="407">
        <f t="shared" si="25"/>
        <v>1.4572134980974139</v>
      </c>
      <c r="O50" s="408">
        <f t="shared" si="19"/>
        <v>0.50827376933001944</v>
      </c>
      <c r="P50" s="407">
        <f t="shared" si="26"/>
        <v>0.20771842688930714</v>
      </c>
      <c r="Q50" s="408">
        <f t="shared" si="20"/>
        <v>0</v>
      </c>
      <c r="R50" s="407">
        <f t="shared" si="27"/>
        <v>0</v>
      </c>
      <c r="S50" s="409">
        <f t="shared" si="28"/>
        <v>56.858099085881449</v>
      </c>
    </row>
    <row r="51" spans="1:19" x14ac:dyDescent="0.25">
      <c r="A51" s="314" t="s">
        <v>683</v>
      </c>
      <c r="B51" s="284" t="s">
        <v>572</v>
      </c>
      <c r="C51" s="406">
        <f t="shared" si="14"/>
        <v>18.007143773823522</v>
      </c>
      <c r="D51" s="407">
        <f t="shared" si="21"/>
        <v>114.25143590114072</v>
      </c>
      <c r="E51" s="406">
        <f t="shared" si="15"/>
        <v>7.5961580012107541</v>
      </c>
      <c r="F51" s="407">
        <f t="shared" si="22"/>
        <v>0.20019750373770953</v>
      </c>
      <c r="G51" s="375" t="s">
        <v>645</v>
      </c>
      <c r="H51" s="375" t="s">
        <v>645</v>
      </c>
      <c r="I51" s="408">
        <f t="shared" si="16"/>
        <v>1.6305646398803113</v>
      </c>
      <c r="J51" s="407">
        <f t="shared" si="23"/>
        <v>4.6990916243782717E-2</v>
      </c>
      <c r="K51" s="408">
        <f t="shared" si="17"/>
        <v>4.0446949122288673</v>
      </c>
      <c r="L51" s="407">
        <f t="shared" si="24"/>
        <v>1.1060869433370706</v>
      </c>
      <c r="M51" s="408">
        <f t="shared" si="18"/>
        <v>0</v>
      </c>
      <c r="N51" s="407">
        <f t="shared" si="25"/>
        <v>0</v>
      </c>
      <c r="O51" s="408">
        <f t="shared" si="19"/>
        <v>0.16262160606378565</v>
      </c>
      <c r="P51" s="407">
        <f t="shared" si="26"/>
        <v>6.6459271022993358E-2</v>
      </c>
      <c r="Q51" s="408">
        <f t="shared" si="20"/>
        <v>0</v>
      </c>
      <c r="R51" s="407">
        <f t="shared" si="27"/>
        <v>0</v>
      </c>
      <c r="S51" s="409">
        <f t="shared" si="28"/>
        <v>115.67117053548229</v>
      </c>
    </row>
    <row r="52" spans="1:19" x14ac:dyDescent="0.25">
      <c r="A52" s="314" t="s">
        <v>684</v>
      </c>
      <c r="B52" s="284" t="s">
        <v>655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645</v>
      </c>
      <c r="H52" s="375" t="s">
        <v>645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ht="15.75" thickBot="1" x14ac:dyDescent="0.3">
      <c r="A53" s="330" t="s">
        <v>685</v>
      </c>
      <c r="B53" s="331" t="s">
        <v>583</v>
      </c>
      <c r="C53" s="410">
        <f t="shared" si="14"/>
        <v>0</v>
      </c>
      <c r="D53" s="382">
        <f t="shared" si="21"/>
        <v>0</v>
      </c>
      <c r="E53" s="410">
        <f t="shared" si="15"/>
        <v>0</v>
      </c>
      <c r="F53" s="382">
        <f t="shared" si="22"/>
        <v>0</v>
      </c>
      <c r="G53" s="384" t="s">
        <v>645</v>
      </c>
      <c r="H53" s="384" t="s">
        <v>645</v>
      </c>
      <c r="I53" s="411">
        <f t="shared" si="16"/>
        <v>0</v>
      </c>
      <c r="J53" s="382">
        <f t="shared" si="23"/>
        <v>0</v>
      </c>
      <c r="K53" s="411">
        <f t="shared" si="17"/>
        <v>48.328099898880886</v>
      </c>
      <c r="L53" s="382">
        <f t="shared" si="24"/>
        <v>13.216096999757349</v>
      </c>
      <c r="M53" s="411">
        <f t="shared" si="18"/>
        <v>0</v>
      </c>
      <c r="N53" s="382">
        <f t="shared" si="25"/>
        <v>0</v>
      </c>
      <c r="O53" s="411">
        <f t="shared" si="19"/>
        <v>3.4056072045593772E-2</v>
      </c>
      <c r="P53" s="382">
        <f t="shared" si="26"/>
        <v>1.3917841403982603E-2</v>
      </c>
      <c r="Q53" s="411">
        <f t="shared" si="20"/>
        <v>0</v>
      </c>
      <c r="R53" s="382">
        <f t="shared" si="27"/>
        <v>0</v>
      </c>
      <c r="S53" s="409">
        <f t="shared" si="28"/>
        <v>13.230014841161331</v>
      </c>
    </row>
    <row r="54" spans="1:19" ht="26.25" thickTop="1" x14ac:dyDescent="0.25">
      <c r="A54" s="240" t="s">
        <v>319</v>
      </c>
      <c r="B54" s="340" t="s">
        <v>686</v>
      </c>
      <c r="C54" s="412">
        <f t="shared" ref="C54:F54" si="29">SUM(C55,C56)</f>
        <v>0</v>
      </c>
      <c r="D54" s="407">
        <f t="shared" si="29"/>
        <v>0</v>
      </c>
      <c r="E54" s="412">
        <f t="shared" si="29"/>
        <v>0</v>
      </c>
      <c r="F54" s="407">
        <f t="shared" si="29"/>
        <v>0</v>
      </c>
      <c r="G54" s="391" t="s">
        <v>645</v>
      </c>
      <c r="H54" s="391" t="s">
        <v>645</v>
      </c>
      <c r="I54" s="392">
        <f t="shared" ref="I54:R54" si="30">SUM(I55,I56)</f>
        <v>0</v>
      </c>
      <c r="J54" s="407">
        <f t="shared" si="30"/>
        <v>0</v>
      </c>
      <c r="K54" s="392">
        <f t="shared" si="30"/>
        <v>0</v>
      </c>
      <c r="L54" s="407">
        <f t="shared" si="30"/>
        <v>0</v>
      </c>
      <c r="M54" s="392">
        <f t="shared" si="30"/>
        <v>0</v>
      </c>
      <c r="N54" s="407">
        <f t="shared" si="30"/>
        <v>0</v>
      </c>
      <c r="O54" s="392">
        <f t="shared" si="30"/>
        <v>0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0</v>
      </c>
    </row>
    <row r="55" spans="1:19" x14ac:dyDescent="0.25">
      <c r="A55" s="314" t="s">
        <v>687</v>
      </c>
      <c r="B55" s="284" t="s">
        <v>659</v>
      </c>
      <c r="C55" s="406">
        <f>IF($D$13+$D$27=0,0,(D25+D40)/($D$13+$D$27)*100)</f>
        <v>0</v>
      </c>
      <c r="D55" s="407">
        <f t="shared" si="21"/>
        <v>0</v>
      </c>
      <c r="E55" s="406">
        <f>IF($F$13+$F$27=0,0,(F25+F40)/($F$13+$F$27)*100)</f>
        <v>0</v>
      </c>
      <c r="F55" s="407">
        <f t="shared" si="22"/>
        <v>0</v>
      </c>
      <c r="G55" s="375" t="s">
        <v>645</v>
      </c>
      <c r="H55" s="375" t="s">
        <v>645</v>
      </c>
      <c r="I55" s="408">
        <f>IF($J$13+$J$27=0,0,(J25+J40)/($J$13+$J$27)*100)</f>
        <v>0</v>
      </c>
      <c r="J55" s="407">
        <f t="shared" si="23"/>
        <v>0</v>
      </c>
      <c r="K55" s="408">
        <f>IF($L$13+$L$27=0,0,(L25+L40)/($L$13+$L$27)*100)</f>
        <v>0</v>
      </c>
      <c r="L55" s="407">
        <f t="shared" si="24"/>
        <v>0</v>
      </c>
      <c r="M55" s="408">
        <f>IF($N$13+$N$27=0,0,(N25+N40)/($N$13+$N$27)*100)</f>
        <v>0</v>
      </c>
      <c r="N55" s="407">
        <f t="shared" si="25"/>
        <v>0</v>
      </c>
      <c r="O55" s="408">
        <f>IF($P$13+$P$27=0,0,(P25+P40)/($P$13+$P$27)*100)</f>
        <v>0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0</v>
      </c>
    </row>
    <row r="56" spans="1:19" ht="15.75" thickBot="1" x14ac:dyDescent="0.3">
      <c r="A56" s="314" t="s">
        <v>688</v>
      </c>
      <c r="B56" s="331" t="s">
        <v>661</v>
      </c>
      <c r="C56" s="406">
        <f>IF($D$13+$D$27=0,0,(D26+D41)/($D$13+$D$27)*100)</f>
        <v>0</v>
      </c>
      <c r="D56" s="407">
        <f t="shared" si="21"/>
        <v>0</v>
      </c>
      <c r="E56" s="406">
        <f>IF($F$13+$F$27=0,0,(F26+F41)/($F$13+$F$27)*100)</f>
        <v>0</v>
      </c>
      <c r="F56" s="407">
        <f t="shared" si="22"/>
        <v>0</v>
      </c>
      <c r="G56" s="375" t="s">
        <v>645</v>
      </c>
      <c r="H56" s="375" t="s">
        <v>645</v>
      </c>
      <c r="I56" s="408">
        <f>IF($J$13+$J$27=0,0,(J26+J41)/($J$13+$J$27)*100)</f>
        <v>0</v>
      </c>
      <c r="J56" s="407">
        <f t="shared" si="23"/>
        <v>0</v>
      </c>
      <c r="K56" s="408">
        <f>IF($L$13+$L$27=0,0,(L26+L41)/($L$13+$L$27)*100)</f>
        <v>0</v>
      </c>
      <c r="L56" s="407">
        <f t="shared" si="24"/>
        <v>0</v>
      </c>
      <c r="M56" s="408">
        <f>IF($N$13+$N$27=0,0,(N26+N41)/($N$13+$N$27)*100)</f>
        <v>0</v>
      </c>
      <c r="N56" s="407">
        <f t="shared" si="25"/>
        <v>0</v>
      </c>
      <c r="O56" s="408">
        <f>IF($P$13+$P$27=0,0,(P26+P41)/($P$13+$P$27)*100)</f>
        <v>0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0</v>
      </c>
    </row>
    <row r="57" spans="1:19" ht="30" thickTop="1" thickBot="1" x14ac:dyDescent="0.3">
      <c r="A57" s="395" t="s">
        <v>159</v>
      </c>
      <c r="B57" s="413" t="s">
        <v>689</v>
      </c>
      <c r="C57" s="397" t="s">
        <v>645</v>
      </c>
      <c r="D57" s="414">
        <f>SUM(D58,D68)</f>
        <v>4656.0585254702974</v>
      </c>
      <c r="E57" s="397" t="s">
        <v>645</v>
      </c>
      <c r="F57" s="414">
        <f>SUM(F58,F68)</f>
        <v>4944.241405577518</v>
      </c>
      <c r="G57" s="399" t="s">
        <v>645</v>
      </c>
      <c r="H57" s="414">
        <f>SUM(H58,H68)</f>
        <v>11812.14469999999</v>
      </c>
      <c r="I57" s="399" t="s">
        <v>645</v>
      </c>
      <c r="J57" s="414">
        <f>SUM(J58,J68)</f>
        <v>1731.5919130665297</v>
      </c>
      <c r="K57" s="399" t="s">
        <v>645</v>
      </c>
      <c r="L57" s="414">
        <f>SUM(L58,L68)</f>
        <v>670.15505000000007</v>
      </c>
      <c r="M57" s="399" t="s">
        <v>645</v>
      </c>
      <c r="N57" s="414">
        <f>SUM(N58,N68)</f>
        <v>321.86862000000002</v>
      </c>
      <c r="O57" s="399" t="s">
        <v>645</v>
      </c>
      <c r="P57" s="414">
        <f>SUM(P58,P68)</f>
        <v>55.574079999999995</v>
      </c>
      <c r="Q57" s="401" t="s">
        <v>645</v>
      </c>
      <c r="R57" s="414">
        <f>SUM(R58,R68)</f>
        <v>0</v>
      </c>
      <c r="S57" s="404">
        <f>SUM(D57,F57,H57,J57,L57,N57,P57,R57)</f>
        <v>24191.634294114338</v>
      </c>
    </row>
    <row r="58" spans="1:19" ht="26.25" thickTop="1" x14ac:dyDescent="0.25">
      <c r="A58" s="415" t="s">
        <v>161</v>
      </c>
      <c r="B58" s="366" t="s">
        <v>690</v>
      </c>
      <c r="C58" s="416" t="s">
        <v>645</v>
      </c>
      <c r="D58" s="417">
        <f>SUM(D59:D67)</f>
        <v>4656.0585254702974</v>
      </c>
      <c r="E58" s="416" t="s">
        <v>645</v>
      </c>
      <c r="F58" s="417">
        <f>SUM(F59:F67)</f>
        <v>4944.241405577518</v>
      </c>
      <c r="G58" s="418" t="s">
        <v>645</v>
      </c>
      <c r="H58" s="417">
        <f>SUM(H59:H67)</f>
        <v>11812.14469999999</v>
      </c>
      <c r="I58" s="418" t="s">
        <v>645</v>
      </c>
      <c r="J58" s="417">
        <f>SUM(J59:J67)</f>
        <v>1731.5919130665297</v>
      </c>
      <c r="K58" s="418" t="s">
        <v>645</v>
      </c>
      <c r="L58" s="417">
        <f>SUM(L59:L67)</f>
        <v>670.15505000000007</v>
      </c>
      <c r="M58" s="418" t="s">
        <v>645</v>
      </c>
      <c r="N58" s="417">
        <f>SUM(N59:N67)</f>
        <v>321.86862000000002</v>
      </c>
      <c r="O58" s="418" t="s">
        <v>645</v>
      </c>
      <c r="P58" s="417">
        <f>SUM(P59:P67)</f>
        <v>55.574079999999995</v>
      </c>
      <c r="Q58" s="419" t="s">
        <v>645</v>
      </c>
      <c r="R58" s="417">
        <f>SUM(R59:R67)</f>
        <v>0</v>
      </c>
      <c r="S58" s="420">
        <f>SUM(S59:S67)</f>
        <v>24191.634294114334</v>
      </c>
    </row>
    <row r="59" spans="1:19" x14ac:dyDescent="0.25">
      <c r="A59" s="314" t="s">
        <v>163</v>
      </c>
      <c r="B59" s="284" t="s">
        <v>691</v>
      </c>
      <c r="C59" s="421" t="s">
        <v>645</v>
      </c>
      <c r="D59" s="422">
        <f>SUM(D15,D30,D45)</f>
        <v>0</v>
      </c>
      <c r="E59" s="421" t="s">
        <v>645</v>
      </c>
      <c r="F59" s="422">
        <f>SUM(F15,F30,F45)</f>
        <v>0</v>
      </c>
      <c r="G59" s="375" t="s">
        <v>645</v>
      </c>
      <c r="H59" s="375" t="s">
        <v>645</v>
      </c>
      <c r="I59" s="375" t="s">
        <v>645</v>
      </c>
      <c r="J59" s="422">
        <f>SUM(J15,J30,J45)</f>
        <v>30.085492032796001</v>
      </c>
      <c r="K59" s="375" t="s">
        <v>645</v>
      </c>
      <c r="L59" s="423">
        <f>SUM(L15,L30,L45)</f>
        <v>51.621683847213696</v>
      </c>
      <c r="M59" s="375" t="s">
        <v>645</v>
      </c>
      <c r="N59" s="423">
        <f>SUM(N15,N30,N45)</f>
        <v>118.45000478812841</v>
      </c>
      <c r="O59" s="375" t="s">
        <v>645</v>
      </c>
      <c r="P59" s="423">
        <f>SUM(P15,P30,P45)</f>
        <v>25.731752652553485</v>
      </c>
      <c r="Q59" s="375" t="s">
        <v>645</v>
      </c>
      <c r="R59" s="424">
        <f>SUM(R15,R30,R45)</f>
        <v>0</v>
      </c>
      <c r="S59" s="425">
        <f>SUM(D59,F59,J59,L59,N59,P59,R59)</f>
        <v>225.88893332069159</v>
      </c>
    </row>
    <row r="60" spans="1:19" x14ac:dyDescent="0.25">
      <c r="A60" s="314" t="s">
        <v>166</v>
      </c>
      <c r="B60" s="284" t="s">
        <v>648</v>
      </c>
      <c r="C60" s="421" t="s">
        <v>645</v>
      </c>
      <c r="D60" s="422">
        <f t="shared" ref="D60:D67" si="31">SUM(D16,D31,D46)</f>
        <v>609.75330314946211</v>
      </c>
      <c r="E60" s="421" t="s">
        <v>645</v>
      </c>
      <c r="F60" s="422">
        <f t="shared" ref="F60:F67" si="32">SUM(F16,F31,F46)</f>
        <v>929.17096022890155</v>
      </c>
      <c r="G60" s="375" t="s">
        <v>645</v>
      </c>
      <c r="H60" s="375" t="s">
        <v>645</v>
      </c>
      <c r="I60" s="375" t="s">
        <v>645</v>
      </c>
      <c r="J60" s="422">
        <f t="shared" ref="J60:J67" si="33">SUM(J16,J31,J46)</f>
        <v>0</v>
      </c>
      <c r="K60" s="375" t="s">
        <v>645</v>
      </c>
      <c r="L60" s="423">
        <f t="shared" ref="L60:L67" si="34">SUM(L16,L31,L46)</f>
        <v>0</v>
      </c>
      <c r="M60" s="375" t="s">
        <v>645</v>
      </c>
      <c r="N60" s="423">
        <f t="shared" ref="N60:N67" si="35">SUM(N16,N31,N46)</f>
        <v>141.04855967785673</v>
      </c>
      <c r="O60" s="375" t="s">
        <v>645</v>
      </c>
      <c r="P60" s="423">
        <f t="shared" ref="P60:P67" si="36">SUM(P16,P31,P46)</f>
        <v>0.12621222151240194</v>
      </c>
      <c r="Q60" s="375" t="s">
        <v>645</v>
      </c>
      <c r="R60" s="424">
        <f t="shared" ref="R60:R66" si="37">SUM(R16,R31,R46)</f>
        <v>0</v>
      </c>
      <c r="S60" s="425">
        <f t="shared" ref="S60:S61" si="38">SUM(D60,F60,J60,L60,N60,P60,R60)</f>
        <v>1680.0990352777328</v>
      </c>
    </row>
    <row r="61" spans="1:19" x14ac:dyDescent="0.25">
      <c r="A61" s="314" t="s">
        <v>692</v>
      </c>
      <c r="B61" s="284" t="s">
        <v>593</v>
      </c>
      <c r="C61" s="421" t="s">
        <v>645</v>
      </c>
      <c r="D61" s="422">
        <f t="shared" si="31"/>
        <v>132.85705073601642</v>
      </c>
      <c r="E61" s="421" t="s">
        <v>645</v>
      </c>
      <c r="F61" s="422">
        <f t="shared" si="32"/>
        <v>655.96430470942721</v>
      </c>
      <c r="G61" s="375" t="s">
        <v>645</v>
      </c>
      <c r="H61" s="375" t="s">
        <v>645</v>
      </c>
      <c r="I61" s="375" t="s">
        <v>645</v>
      </c>
      <c r="J61" s="422">
        <f t="shared" si="33"/>
        <v>219.85047952735013</v>
      </c>
      <c r="K61" s="375" t="s">
        <v>645</v>
      </c>
      <c r="L61" s="423">
        <f t="shared" si="34"/>
        <v>0</v>
      </c>
      <c r="M61" s="375" t="s">
        <v>645</v>
      </c>
      <c r="N61" s="423">
        <f t="shared" si="35"/>
        <v>0</v>
      </c>
      <c r="O61" s="375" t="s">
        <v>645</v>
      </c>
      <c r="P61" s="423">
        <f t="shared" si="36"/>
        <v>7.2760624459666731E-2</v>
      </c>
      <c r="Q61" s="375" t="s">
        <v>645</v>
      </c>
      <c r="R61" s="424">
        <f t="shared" si="37"/>
        <v>0</v>
      </c>
      <c r="S61" s="425">
        <f t="shared" si="38"/>
        <v>1008.7445955972534</v>
      </c>
    </row>
    <row r="62" spans="1:19" x14ac:dyDescent="0.25">
      <c r="A62" s="314" t="s">
        <v>693</v>
      </c>
      <c r="B62" s="284" t="s">
        <v>562</v>
      </c>
      <c r="C62" s="421" t="s">
        <v>645</v>
      </c>
      <c r="D62" s="422">
        <f t="shared" si="31"/>
        <v>117.34953726424948</v>
      </c>
      <c r="E62" s="421" t="s">
        <v>645</v>
      </c>
      <c r="F62" s="422">
        <f t="shared" si="32"/>
        <v>41.988294031382566</v>
      </c>
      <c r="G62" s="375" t="s">
        <v>645</v>
      </c>
      <c r="H62" s="426">
        <f>H18</f>
        <v>4312.7294479433403</v>
      </c>
      <c r="I62" s="375" t="s">
        <v>645</v>
      </c>
      <c r="J62" s="422">
        <f t="shared" si="33"/>
        <v>134.00804506278223</v>
      </c>
      <c r="K62" s="375" t="s">
        <v>645</v>
      </c>
      <c r="L62" s="423">
        <f t="shared" si="34"/>
        <v>94.2585472591919</v>
      </c>
      <c r="M62" s="375" t="s">
        <v>645</v>
      </c>
      <c r="N62" s="423">
        <f t="shared" si="35"/>
        <v>34.16367810246927</v>
      </c>
      <c r="O62" s="375" t="s">
        <v>645</v>
      </c>
      <c r="P62" s="423">
        <f t="shared" si="36"/>
        <v>28.379079949158964</v>
      </c>
      <c r="Q62" s="375" t="s">
        <v>645</v>
      </c>
      <c r="R62" s="424">
        <f t="shared" si="37"/>
        <v>0</v>
      </c>
      <c r="S62" s="425">
        <f>SUM(D62+F62+H62+J62+L62+N62+P62+R62)</f>
        <v>4762.8766296125741</v>
      </c>
    </row>
    <row r="63" spans="1:19" x14ac:dyDescent="0.25">
      <c r="A63" s="314" t="s">
        <v>694</v>
      </c>
      <c r="B63" s="284" t="s">
        <v>651</v>
      </c>
      <c r="C63" s="421" t="s">
        <v>645</v>
      </c>
      <c r="D63" s="422">
        <f t="shared" si="31"/>
        <v>2574.5621140850722</v>
      </c>
      <c r="E63" s="421" t="s">
        <v>645</v>
      </c>
      <c r="F63" s="422">
        <f t="shared" si="32"/>
        <v>357.4639324805301</v>
      </c>
      <c r="G63" s="375" t="s">
        <v>645</v>
      </c>
      <c r="H63" s="426">
        <f>H19</f>
        <v>7499.4152520566504</v>
      </c>
      <c r="I63" s="375" t="s">
        <v>645</v>
      </c>
      <c r="J63" s="422">
        <f t="shared" si="33"/>
        <v>352.57992107423786</v>
      </c>
      <c r="K63" s="375" t="s">
        <v>645</v>
      </c>
      <c r="L63" s="423">
        <f t="shared" si="34"/>
        <v>173.29588964080449</v>
      </c>
      <c r="M63" s="375" t="s">
        <v>645</v>
      </c>
      <c r="N63" s="423">
        <f t="shared" si="35"/>
        <v>18.576582459031044</v>
      </c>
      <c r="O63" s="375" t="s">
        <v>645</v>
      </c>
      <c r="P63" s="423">
        <f t="shared" si="36"/>
        <v>0.87250427095435379</v>
      </c>
      <c r="Q63" s="375" t="s">
        <v>645</v>
      </c>
      <c r="R63" s="424">
        <f t="shared" si="37"/>
        <v>0</v>
      </c>
      <c r="S63" s="425">
        <f>SUM(D63,F63,H63,J63,L63,N63,P63,R63)</f>
        <v>10976.766196067279</v>
      </c>
    </row>
    <row r="64" spans="1:19" x14ac:dyDescent="0.25">
      <c r="A64" s="314" t="s">
        <v>695</v>
      </c>
      <c r="B64" s="284" t="s">
        <v>566</v>
      </c>
      <c r="C64" s="421" t="s">
        <v>645</v>
      </c>
      <c r="D64" s="422">
        <f t="shared" si="31"/>
        <v>383.11336736069268</v>
      </c>
      <c r="E64" s="421" t="s">
        <v>645</v>
      </c>
      <c r="F64" s="422">
        <f t="shared" si="32"/>
        <v>2584.0815249983252</v>
      </c>
      <c r="G64" s="375" t="s">
        <v>645</v>
      </c>
      <c r="H64" s="375" t="s">
        <v>645</v>
      </c>
      <c r="I64" s="375" t="s">
        <v>645</v>
      </c>
      <c r="J64" s="422">
        <f t="shared" si="33"/>
        <v>966.83324992787345</v>
      </c>
      <c r="K64" s="375" t="s">
        <v>645</v>
      </c>
      <c r="L64" s="423">
        <f t="shared" si="34"/>
        <v>0</v>
      </c>
      <c r="M64" s="375" t="s">
        <v>645</v>
      </c>
      <c r="N64" s="423">
        <f t="shared" si="35"/>
        <v>9.6297949725145635</v>
      </c>
      <c r="O64" s="375" t="s">
        <v>645</v>
      </c>
      <c r="P64" s="423">
        <f t="shared" si="36"/>
        <v>0.28246847118648044</v>
      </c>
      <c r="Q64" s="375" t="s">
        <v>645</v>
      </c>
      <c r="R64" s="424">
        <f t="shared" si="37"/>
        <v>0</v>
      </c>
      <c r="S64" s="425">
        <f>SUM(D64,F64,J64,L64,N64,P64,R64)</f>
        <v>3943.9404057305924</v>
      </c>
    </row>
    <row r="65" spans="1:19" x14ac:dyDescent="0.25">
      <c r="A65" s="314" t="s">
        <v>696</v>
      </c>
      <c r="B65" s="284" t="s">
        <v>572</v>
      </c>
      <c r="C65" s="421" t="s">
        <v>645</v>
      </c>
      <c r="D65" s="422">
        <f t="shared" si="31"/>
        <v>838.42315287480392</v>
      </c>
      <c r="E65" s="421" t="s">
        <v>645</v>
      </c>
      <c r="F65" s="422">
        <f t="shared" si="32"/>
        <v>375.57238912895173</v>
      </c>
      <c r="G65" s="375" t="s">
        <v>645</v>
      </c>
      <c r="H65" s="375" t="s">
        <v>645</v>
      </c>
      <c r="I65" s="375" t="s">
        <v>645</v>
      </c>
      <c r="J65" s="422">
        <f t="shared" si="33"/>
        <v>28.234725441489836</v>
      </c>
      <c r="K65" s="375" t="s">
        <v>645</v>
      </c>
      <c r="L65" s="423">
        <f t="shared" si="34"/>
        <v>27.105727211394825</v>
      </c>
      <c r="M65" s="375" t="s">
        <v>645</v>
      </c>
      <c r="N65" s="423">
        <f t="shared" si="35"/>
        <v>0</v>
      </c>
      <c r="O65" s="375" t="s">
        <v>645</v>
      </c>
      <c r="P65" s="423">
        <f t="shared" si="36"/>
        <v>9.0375461451173089E-2</v>
      </c>
      <c r="Q65" s="375" t="s">
        <v>645</v>
      </c>
      <c r="R65" s="424">
        <f t="shared" si="37"/>
        <v>0</v>
      </c>
      <c r="S65" s="425">
        <f>SUM(D65,F65,J65,L65,N65,P65,R65)</f>
        <v>1269.4263701180917</v>
      </c>
    </row>
    <row r="66" spans="1:19" x14ac:dyDescent="0.25">
      <c r="A66" s="314" t="s">
        <v>697</v>
      </c>
      <c r="B66" s="284" t="s">
        <v>655</v>
      </c>
      <c r="C66" s="421" t="s">
        <v>645</v>
      </c>
      <c r="D66" s="422">
        <f t="shared" si="31"/>
        <v>0</v>
      </c>
      <c r="E66" s="421" t="s">
        <v>645</v>
      </c>
      <c r="F66" s="422">
        <f t="shared" si="32"/>
        <v>0</v>
      </c>
      <c r="G66" s="375" t="s">
        <v>645</v>
      </c>
      <c r="H66" s="426">
        <f>H22</f>
        <v>0</v>
      </c>
      <c r="I66" s="375" t="s">
        <v>645</v>
      </c>
      <c r="J66" s="422">
        <f t="shared" si="33"/>
        <v>0</v>
      </c>
      <c r="K66" s="375" t="s">
        <v>645</v>
      </c>
      <c r="L66" s="423">
        <f t="shared" si="34"/>
        <v>0</v>
      </c>
      <c r="M66" s="375" t="s">
        <v>645</v>
      </c>
      <c r="N66" s="423">
        <f t="shared" si="35"/>
        <v>0</v>
      </c>
      <c r="O66" s="375" t="s">
        <v>645</v>
      </c>
      <c r="P66" s="423">
        <f t="shared" si="36"/>
        <v>0</v>
      </c>
      <c r="Q66" s="375" t="s">
        <v>645</v>
      </c>
      <c r="R66" s="424">
        <f t="shared" si="37"/>
        <v>0</v>
      </c>
      <c r="S66" s="425">
        <f>SUM(D66,F66,H66,J66,L66,N66,P66,R66)</f>
        <v>0</v>
      </c>
    </row>
    <row r="67" spans="1:19" ht="15.75" thickBot="1" x14ac:dyDescent="0.3">
      <c r="A67" s="330" t="s">
        <v>698</v>
      </c>
      <c r="B67" s="331" t="s">
        <v>583</v>
      </c>
      <c r="C67" s="427" t="s">
        <v>645</v>
      </c>
      <c r="D67" s="428">
        <f t="shared" si="31"/>
        <v>0</v>
      </c>
      <c r="E67" s="427" t="s">
        <v>645</v>
      </c>
      <c r="F67" s="428">
        <f t="shared" si="32"/>
        <v>0</v>
      </c>
      <c r="G67" s="384" t="s">
        <v>645</v>
      </c>
      <c r="H67" s="384" t="s">
        <v>645</v>
      </c>
      <c r="I67" s="384" t="s">
        <v>645</v>
      </c>
      <c r="J67" s="428">
        <f t="shared" si="33"/>
        <v>0</v>
      </c>
      <c r="K67" s="384" t="s">
        <v>645</v>
      </c>
      <c r="L67" s="429">
        <f t="shared" si="34"/>
        <v>323.87320204139513</v>
      </c>
      <c r="M67" s="384" t="s">
        <v>645</v>
      </c>
      <c r="N67" s="429">
        <f t="shared" si="35"/>
        <v>0</v>
      </c>
      <c r="O67" s="384" t="s">
        <v>645</v>
      </c>
      <c r="P67" s="429">
        <f t="shared" si="36"/>
        <v>1.8926348723475917E-2</v>
      </c>
      <c r="Q67" s="384" t="s">
        <v>645</v>
      </c>
      <c r="R67" s="430">
        <f>SUM(R23,R38,R53)</f>
        <v>0</v>
      </c>
      <c r="S67" s="431">
        <f>SUM(D67,F67,J67,L67,N67,P67,R67)</f>
        <v>323.89212839011861</v>
      </c>
    </row>
    <row r="68" spans="1:19" ht="26.25" thickTop="1" x14ac:dyDescent="0.25">
      <c r="A68" s="240" t="s">
        <v>168</v>
      </c>
      <c r="B68" s="340" t="s">
        <v>699</v>
      </c>
      <c r="C68" s="432" t="s">
        <v>645</v>
      </c>
      <c r="D68" s="390">
        <f>SUM(D69,D70)</f>
        <v>0</v>
      </c>
      <c r="E68" s="432" t="s">
        <v>645</v>
      </c>
      <c r="F68" s="390">
        <f>SUM(F69,F70)</f>
        <v>0</v>
      </c>
      <c r="G68" s="391" t="s">
        <v>645</v>
      </c>
      <c r="H68" s="390">
        <f>SUM(H69,H70)</f>
        <v>0</v>
      </c>
      <c r="I68" s="391" t="s">
        <v>645</v>
      </c>
      <c r="J68" s="390">
        <f>SUM(J69,J70)</f>
        <v>0</v>
      </c>
      <c r="K68" s="391" t="s">
        <v>645</v>
      </c>
      <c r="L68" s="390">
        <f>SUM(L69,L70)</f>
        <v>0</v>
      </c>
      <c r="M68" s="391" t="s">
        <v>645</v>
      </c>
      <c r="N68" s="390">
        <f>SUM(N69,N70)</f>
        <v>0</v>
      </c>
      <c r="O68" s="391" t="s">
        <v>645</v>
      </c>
      <c r="P68" s="390">
        <f>SUM(P69,P70)</f>
        <v>0</v>
      </c>
      <c r="Q68" s="391" t="s">
        <v>645</v>
      </c>
      <c r="R68" s="390">
        <f>SUM(R69,R70)</f>
        <v>0</v>
      </c>
      <c r="S68" s="393">
        <f>SUM(S69,S70)</f>
        <v>0</v>
      </c>
    </row>
    <row r="69" spans="1:19" x14ac:dyDescent="0.25">
      <c r="A69" s="314" t="s">
        <v>170</v>
      </c>
      <c r="B69" s="284" t="s">
        <v>659</v>
      </c>
      <c r="C69" s="421" t="s">
        <v>645</v>
      </c>
      <c r="D69" s="422">
        <f>SUM(D25,D40,D55)</f>
        <v>0</v>
      </c>
      <c r="E69" s="421" t="s">
        <v>645</v>
      </c>
      <c r="F69" s="422">
        <f>SUM(F25,F40,F55)</f>
        <v>0</v>
      </c>
      <c r="G69" s="375" t="s">
        <v>645</v>
      </c>
      <c r="H69" s="433">
        <f>SUM(H25,H40,H55)</f>
        <v>0</v>
      </c>
      <c r="I69" s="375" t="s">
        <v>645</v>
      </c>
      <c r="J69" s="422">
        <f>SUM(J25,J40,J55)</f>
        <v>0</v>
      </c>
      <c r="K69" s="375" t="s">
        <v>645</v>
      </c>
      <c r="L69" s="423">
        <f>SUM(L25,L40,L55)</f>
        <v>0</v>
      </c>
      <c r="M69" s="375" t="s">
        <v>645</v>
      </c>
      <c r="N69" s="423">
        <f>SUM(N25,N40,N55)</f>
        <v>0</v>
      </c>
      <c r="O69" s="375" t="s">
        <v>645</v>
      </c>
      <c r="P69" s="423">
        <f>SUM(P25,P40,P55)</f>
        <v>0</v>
      </c>
      <c r="Q69" s="375" t="s">
        <v>645</v>
      </c>
      <c r="R69" s="424">
        <f>SUM(R25,R40,R55)</f>
        <v>0</v>
      </c>
      <c r="S69" s="425">
        <f>SUM(D69,F69,H69,J69,L69,N69,P69,R69)</f>
        <v>0</v>
      </c>
    </row>
    <row r="70" spans="1:19" ht="15.75" thickBot="1" x14ac:dyDescent="0.3">
      <c r="A70" s="434" t="s">
        <v>700</v>
      </c>
      <c r="B70" s="435" t="s">
        <v>661</v>
      </c>
      <c r="C70" s="436" t="s">
        <v>645</v>
      </c>
      <c r="D70" s="437">
        <f>SUM(D26,D41,D56)</f>
        <v>0</v>
      </c>
      <c r="E70" s="436" t="s">
        <v>645</v>
      </c>
      <c r="F70" s="437">
        <f>SUM(F26,F41,F56)</f>
        <v>0</v>
      </c>
      <c r="G70" s="438" t="s">
        <v>645</v>
      </c>
      <c r="H70" s="439">
        <f>SUM(H26,H41,H56)</f>
        <v>0</v>
      </c>
      <c r="I70" s="438" t="s">
        <v>645</v>
      </c>
      <c r="J70" s="437">
        <f>SUM(J26,J41,J56)</f>
        <v>0</v>
      </c>
      <c r="K70" s="438" t="s">
        <v>645</v>
      </c>
      <c r="L70" s="440">
        <f>SUM(L26,L41,L56)</f>
        <v>0</v>
      </c>
      <c r="M70" s="438" t="s">
        <v>645</v>
      </c>
      <c r="N70" s="440">
        <f>SUM(N26,N41,N56)</f>
        <v>0</v>
      </c>
      <c r="O70" s="438" t="s">
        <v>645</v>
      </c>
      <c r="P70" s="440">
        <f>SUM(P26,P41,P56)</f>
        <v>0</v>
      </c>
      <c r="Q70" s="438" t="s">
        <v>645</v>
      </c>
      <c r="R70" s="441">
        <f>SUM(R26,R41,R56)</f>
        <v>0</v>
      </c>
      <c r="S70" s="442">
        <f>SUM(D70,F70,H70,J70,L70,N70,P70,R70)</f>
        <v>0</v>
      </c>
    </row>
  </sheetData>
  <sheetProtection password="F757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71"/>
  <sheetViews>
    <sheetView workbookViewId="0">
      <selection sqref="A1:S1"/>
    </sheetView>
  </sheetViews>
  <sheetFormatPr defaultRowHeight="15" x14ac:dyDescent="0.2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3.42578125" customWidth="1"/>
  </cols>
  <sheetData>
    <row r="1" spans="1:21" x14ac:dyDescent="0.25">
      <c r="A1" s="969" t="s">
        <v>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0"/>
      <c r="R1" s="970"/>
      <c r="S1" s="971"/>
    </row>
    <row r="2" spans="1:21" x14ac:dyDescent="0.25">
      <c r="A2" s="969" t="s">
        <v>1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1"/>
    </row>
    <row r="3" spans="1:21" x14ac:dyDescent="0.25">
      <c r="A3" s="972"/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4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 x14ac:dyDescent="0.25">
      <c r="A5" s="975" t="s">
        <v>701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  <c r="R5" s="976"/>
      <c r="S5" s="977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 x14ac:dyDescent="0.3">
      <c r="A8" s="443" t="s">
        <v>635</v>
      </c>
      <c r="B8" s="53"/>
      <c r="C8" s="53"/>
      <c r="D8" s="53"/>
      <c r="E8" s="53"/>
      <c r="F8" s="1032" t="s">
        <v>702</v>
      </c>
      <c r="G8" s="1032"/>
      <c r="H8" s="1032"/>
      <c r="I8" s="1032"/>
      <c r="J8" s="1032"/>
      <c r="K8" s="1032"/>
      <c r="L8" s="1032"/>
      <c r="M8" s="1032"/>
      <c r="N8" s="1032"/>
      <c r="O8" s="1032"/>
      <c r="P8" s="1032"/>
      <c r="Q8" s="1032"/>
      <c r="R8" s="1032"/>
      <c r="S8" s="1032"/>
      <c r="T8" s="53"/>
      <c r="U8" s="53"/>
    </row>
    <row r="9" spans="1:21" x14ac:dyDescent="0.25">
      <c r="A9" s="1020" t="s">
        <v>4</v>
      </c>
      <c r="B9" s="288" t="s">
        <v>637</v>
      </c>
      <c r="C9" s="1023" t="s">
        <v>638</v>
      </c>
      <c r="D9" s="1024"/>
      <c r="E9" s="1024"/>
      <c r="F9" s="1025"/>
      <c r="G9" s="1015" t="s">
        <v>639</v>
      </c>
      <c r="H9" s="1016"/>
      <c r="I9" s="1015" t="s">
        <v>640</v>
      </c>
      <c r="J9" s="1016"/>
      <c r="K9" s="1015" t="s">
        <v>37</v>
      </c>
      <c r="L9" s="1016"/>
      <c r="M9" s="1015" t="s">
        <v>641</v>
      </c>
      <c r="N9" s="1016"/>
      <c r="O9" s="1015" t="s">
        <v>533</v>
      </c>
      <c r="P9" s="1016"/>
      <c r="Q9" s="1030" t="s">
        <v>26</v>
      </c>
      <c r="R9" s="1016"/>
      <c r="S9" s="1026" t="s">
        <v>642</v>
      </c>
      <c r="T9" s="53"/>
      <c r="U9" s="444"/>
    </row>
    <row r="10" spans="1:21" ht="24" customHeight="1" x14ac:dyDescent="0.25">
      <c r="A10" s="1021"/>
      <c r="B10" s="289"/>
      <c r="C10" s="1019" t="s">
        <v>643</v>
      </c>
      <c r="D10" s="1019"/>
      <c r="E10" s="1019" t="s">
        <v>30</v>
      </c>
      <c r="F10" s="1019"/>
      <c r="G10" s="1017"/>
      <c r="H10" s="1018"/>
      <c r="I10" s="1017"/>
      <c r="J10" s="1018"/>
      <c r="K10" s="1017"/>
      <c r="L10" s="1018"/>
      <c r="M10" s="1017"/>
      <c r="N10" s="1018"/>
      <c r="O10" s="1028"/>
      <c r="P10" s="1029"/>
      <c r="Q10" s="1031"/>
      <c r="R10" s="1029"/>
      <c r="S10" s="1027"/>
      <c r="T10" s="53"/>
      <c r="U10" s="444"/>
    </row>
    <row r="11" spans="1:21" ht="24.75" customHeight="1" thickBot="1" x14ac:dyDescent="0.3">
      <c r="A11" s="1022"/>
      <c r="B11" s="290" t="s">
        <v>644</v>
      </c>
      <c r="C11" s="291" t="s">
        <v>176</v>
      </c>
      <c r="D11" s="291" t="s">
        <v>635</v>
      </c>
      <c r="E11" s="291" t="s">
        <v>176</v>
      </c>
      <c r="F11" s="291" t="s">
        <v>635</v>
      </c>
      <c r="G11" s="291" t="s">
        <v>645</v>
      </c>
      <c r="H11" s="291" t="s">
        <v>645</v>
      </c>
      <c r="I11" s="291" t="s">
        <v>176</v>
      </c>
      <c r="J11" s="291" t="s">
        <v>635</v>
      </c>
      <c r="K11" s="291" t="s">
        <v>176</v>
      </c>
      <c r="L11" s="291" t="s">
        <v>635</v>
      </c>
      <c r="M11" s="291" t="s">
        <v>176</v>
      </c>
      <c r="N11" s="291" t="s">
        <v>635</v>
      </c>
      <c r="O11" s="291" t="s">
        <v>176</v>
      </c>
      <c r="P11" s="291" t="s">
        <v>635</v>
      </c>
      <c r="Q11" s="291" t="s">
        <v>176</v>
      </c>
      <c r="R11" s="291" t="s">
        <v>635</v>
      </c>
      <c r="S11" s="292" t="s">
        <v>635</v>
      </c>
      <c r="T11" s="53"/>
      <c r="U11" s="444"/>
    </row>
    <row r="12" spans="1:2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53"/>
      <c r="U12" s="444"/>
    </row>
    <row r="13" spans="1:21" ht="29.25" thickBot="1" x14ac:dyDescent="0.3">
      <c r="A13" s="299" t="s">
        <v>337</v>
      </c>
      <c r="B13" s="300" t="s">
        <v>703</v>
      </c>
      <c r="C13" s="301" t="s">
        <v>645</v>
      </c>
      <c r="D13" s="302">
        <f>SUM(D14,D24)</f>
        <v>2433.546665893919</v>
      </c>
      <c r="E13" s="303" t="s">
        <v>645</v>
      </c>
      <c r="F13" s="302">
        <f>SUM(F14,F24)</f>
        <v>2634.2985218349013</v>
      </c>
      <c r="G13" s="304" t="s">
        <v>645</v>
      </c>
      <c r="H13" s="302">
        <f>SUM(H14,H24)</f>
        <v>4278.6269765593697</v>
      </c>
      <c r="I13" s="305" t="s">
        <v>645</v>
      </c>
      <c r="J13" s="302">
        <f>SUM(J14,J24)</f>
        <v>128.50829376417042</v>
      </c>
      <c r="K13" s="305" t="s">
        <v>645</v>
      </c>
      <c r="L13" s="302">
        <f>SUM(L14,L24)</f>
        <v>136.08155802522441</v>
      </c>
      <c r="M13" s="305" t="s">
        <v>645</v>
      </c>
      <c r="N13" s="302">
        <f>SUM(N14,N24)</f>
        <v>65.640524329862259</v>
      </c>
      <c r="O13" s="304" t="s">
        <v>645</v>
      </c>
      <c r="P13" s="302">
        <f>SUM(P14,P24)</f>
        <v>1.6224524999999999</v>
      </c>
      <c r="Q13" s="306" t="s">
        <v>645</v>
      </c>
      <c r="R13" s="302">
        <f>SUM(R14,R24)</f>
        <v>0</v>
      </c>
      <c r="S13" s="307">
        <f>SUM(D13,F13,H13,J13,L13,N13,P13,R13)</f>
        <v>9678.3249929074464</v>
      </c>
      <c r="T13" s="53"/>
      <c r="U13" s="444"/>
    </row>
    <row r="14" spans="1:21" ht="26.25" thickTop="1" x14ac:dyDescent="0.25">
      <c r="A14" s="240" t="s">
        <v>275</v>
      </c>
      <c r="B14" s="308" t="s">
        <v>704</v>
      </c>
      <c r="C14" s="309" t="s">
        <v>645</v>
      </c>
      <c r="D14" s="310">
        <f>SUM(D15:D23)</f>
        <v>2433.546665893919</v>
      </c>
      <c r="E14" s="309" t="s">
        <v>645</v>
      </c>
      <c r="F14" s="310">
        <f>SUM(F15:F23)</f>
        <v>2634.2985218349013</v>
      </c>
      <c r="G14" s="311" t="s">
        <v>645</v>
      </c>
      <c r="H14" s="310">
        <f>SUM(H18,H19,H22)</f>
        <v>4278.6269765593697</v>
      </c>
      <c r="I14" s="311" t="s">
        <v>645</v>
      </c>
      <c r="J14" s="310">
        <f>SUM(J15:J23)</f>
        <v>128.50829376417042</v>
      </c>
      <c r="K14" s="311" t="s">
        <v>645</v>
      </c>
      <c r="L14" s="312">
        <f>SUM(L15,L16,L17,L18,L19,L20,L21,L22,L23)</f>
        <v>136.08155802522441</v>
      </c>
      <c r="M14" s="311" t="s">
        <v>645</v>
      </c>
      <c r="N14" s="310">
        <f>SUM(N15:N23)</f>
        <v>65.640524329862259</v>
      </c>
      <c r="O14" s="311" t="s">
        <v>645</v>
      </c>
      <c r="P14" s="310">
        <f>SUM(P15:P23)</f>
        <v>1.6224524999999999</v>
      </c>
      <c r="Q14" s="311" t="s">
        <v>645</v>
      </c>
      <c r="R14" s="310">
        <f>SUM(R15:R23)</f>
        <v>0</v>
      </c>
      <c r="S14" s="313">
        <f>SUM(D14,F14,H14,J14,L14,N14,P14,R14)</f>
        <v>9678.3249929074464</v>
      </c>
      <c r="T14" s="53"/>
      <c r="U14" s="53"/>
    </row>
    <row r="15" spans="1:21" x14ac:dyDescent="0.25">
      <c r="A15" s="314" t="s">
        <v>277</v>
      </c>
      <c r="B15" s="284" t="s">
        <v>585</v>
      </c>
      <c r="C15" s="128" t="s">
        <v>645</v>
      </c>
      <c r="D15" s="315">
        <v>0</v>
      </c>
      <c r="E15" s="128" t="s">
        <v>645</v>
      </c>
      <c r="F15" s="315">
        <v>0</v>
      </c>
      <c r="G15" s="316" t="s">
        <v>645</v>
      </c>
      <c r="H15" s="317" t="s">
        <v>645</v>
      </c>
      <c r="I15" s="316" t="s">
        <v>645</v>
      </c>
      <c r="J15" s="318">
        <v>5.6424674468762301</v>
      </c>
      <c r="K15" s="316" t="s">
        <v>645</v>
      </c>
      <c r="L15" s="318">
        <v>20.039925971652998</v>
      </c>
      <c r="M15" s="316" t="s">
        <v>645</v>
      </c>
      <c r="N15" s="319">
        <v>56.752335769311799</v>
      </c>
      <c r="O15" s="316" t="s">
        <v>645</v>
      </c>
      <c r="P15" s="318">
        <v>2.9E-4</v>
      </c>
      <c r="Q15" s="316" t="s">
        <v>645</v>
      </c>
      <c r="R15" s="318">
        <v>0</v>
      </c>
      <c r="S15" s="320">
        <f>SUM(D15,F15,J15,L15,N15,P15,R15)</f>
        <v>82.435019187841036</v>
      </c>
      <c r="T15" s="53"/>
      <c r="U15" s="53"/>
    </row>
    <row r="16" spans="1:21" x14ac:dyDescent="0.25">
      <c r="A16" s="314" t="s">
        <v>279</v>
      </c>
      <c r="B16" s="284" t="s">
        <v>648</v>
      </c>
      <c r="C16" s="321" t="s">
        <v>645</v>
      </c>
      <c r="D16" s="322">
        <v>334.92375754977502</v>
      </c>
      <c r="E16" s="321" t="s">
        <v>645</v>
      </c>
      <c r="F16" s="322">
        <v>137.81660506753599</v>
      </c>
      <c r="G16" s="323" t="s">
        <v>645</v>
      </c>
      <c r="H16" s="324" t="s">
        <v>645</v>
      </c>
      <c r="I16" s="323" t="s">
        <v>645</v>
      </c>
      <c r="J16" s="325">
        <v>0</v>
      </c>
      <c r="K16" s="323" t="s">
        <v>645</v>
      </c>
      <c r="L16" s="318">
        <v>0</v>
      </c>
      <c r="M16" s="323" t="s">
        <v>645</v>
      </c>
      <c r="N16" s="319">
        <v>4.3499999999999798E-3</v>
      </c>
      <c r="O16" s="323" t="s">
        <v>645</v>
      </c>
      <c r="P16" s="318">
        <v>0</v>
      </c>
      <c r="Q16" s="323" t="s">
        <v>645</v>
      </c>
      <c r="R16" s="318">
        <v>0</v>
      </c>
      <c r="S16" s="320">
        <f>SUM(D16,F16,J16,L16,N16,P16,R16)</f>
        <v>472.744712617311</v>
      </c>
      <c r="T16" s="53"/>
      <c r="U16" s="53"/>
    </row>
    <row r="17" spans="1:21" x14ac:dyDescent="0.25">
      <c r="A17" s="314" t="s">
        <v>281</v>
      </c>
      <c r="B17" s="284" t="s">
        <v>593</v>
      </c>
      <c r="C17" s="321" t="s">
        <v>645</v>
      </c>
      <c r="D17" s="322">
        <v>55.1747426984127</v>
      </c>
      <c r="E17" s="321" t="s">
        <v>645</v>
      </c>
      <c r="F17" s="322">
        <v>276.409961107161</v>
      </c>
      <c r="G17" s="323" t="s">
        <v>645</v>
      </c>
      <c r="H17" s="324" t="s">
        <v>645</v>
      </c>
      <c r="I17" s="323" t="s">
        <v>645</v>
      </c>
      <c r="J17" s="325">
        <v>13.617879279466999</v>
      </c>
      <c r="K17" s="323" t="s">
        <v>645</v>
      </c>
      <c r="L17" s="318">
        <v>0</v>
      </c>
      <c r="M17" s="323" t="s">
        <v>645</v>
      </c>
      <c r="N17" s="319">
        <v>0</v>
      </c>
      <c r="O17" s="323" t="s">
        <v>645</v>
      </c>
      <c r="P17" s="318">
        <v>0</v>
      </c>
      <c r="Q17" s="323" t="s">
        <v>645</v>
      </c>
      <c r="R17" s="318">
        <v>0</v>
      </c>
      <c r="S17" s="320">
        <f>SUM(D17,F17,J17,L17,N17,P17,R17)</f>
        <v>345.20258308504066</v>
      </c>
      <c r="T17" s="53"/>
      <c r="U17" s="53"/>
    </row>
    <row r="18" spans="1:21" x14ac:dyDescent="0.25">
      <c r="A18" s="314" t="s">
        <v>649</v>
      </c>
      <c r="B18" s="284" t="s">
        <v>562</v>
      </c>
      <c r="C18" s="321" t="s">
        <v>645</v>
      </c>
      <c r="D18" s="322">
        <v>42.689834285714298</v>
      </c>
      <c r="E18" s="321" t="s">
        <v>645</v>
      </c>
      <c r="F18" s="322">
        <v>5.8E-4</v>
      </c>
      <c r="G18" s="323" t="s">
        <v>645</v>
      </c>
      <c r="H18" s="325">
        <v>1950.0360208054201</v>
      </c>
      <c r="I18" s="323" t="s">
        <v>645</v>
      </c>
      <c r="J18" s="325">
        <v>13.0067728284887</v>
      </c>
      <c r="K18" s="323" t="s">
        <v>645</v>
      </c>
      <c r="L18" s="325">
        <v>34.302319553571401</v>
      </c>
      <c r="M18" s="323" t="s">
        <v>645</v>
      </c>
      <c r="N18" s="319">
        <v>6.2432220615986704</v>
      </c>
      <c r="O18" s="323" t="s">
        <v>645</v>
      </c>
      <c r="P18" s="318">
        <v>1.6221625</v>
      </c>
      <c r="Q18" s="323" t="s">
        <v>645</v>
      </c>
      <c r="R18" s="318">
        <v>0</v>
      </c>
      <c r="S18" s="320">
        <f>SUM(D18,F18,J18,L18,N18,P18,R18,H18)</f>
        <v>2047.9009120347932</v>
      </c>
      <c r="T18" s="53"/>
      <c r="U18" s="53"/>
    </row>
    <row r="19" spans="1:21" x14ac:dyDescent="0.25">
      <c r="A19" s="314" t="s">
        <v>650</v>
      </c>
      <c r="B19" s="284" t="s">
        <v>651</v>
      </c>
      <c r="C19" s="321" t="s">
        <v>645</v>
      </c>
      <c r="D19" s="322">
        <v>1284.4335407598601</v>
      </c>
      <c r="E19" s="321" t="s">
        <v>645</v>
      </c>
      <c r="F19" s="322">
        <v>194.18488125199701</v>
      </c>
      <c r="G19" s="323" t="s">
        <v>645</v>
      </c>
      <c r="H19" s="325">
        <v>2328.5909557539499</v>
      </c>
      <c r="I19" s="323" t="s">
        <v>645</v>
      </c>
      <c r="J19" s="325">
        <v>22.355610283474</v>
      </c>
      <c r="K19" s="323" t="s">
        <v>645</v>
      </c>
      <c r="L19" s="325">
        <v>81.738732499999998</v>
      </c>
      <c r="M19" s="323" t="s">
        <v>645</v>
      </c>
      <c r="N19" s="319">
        <v>0.55683436058700198</v>
      </c>
      <c r="O19" s="323" t="s">
        <v>645</v>
      </c>
      <c r="P19" s="318">
        <v>0</v>
      </c>
      <c r="Q19" s="323" t="s">
        <v>645</v>
      </c>
      <c r="R19" s="318">
        <v>0</v>
      </c>
      <c r="S19" s="320">
        <f>SUM(D19,F19,J19,L19,N19,P19,R19,H19)</f>
        <v>3911.8605549098679</v>
      </c>
      <c r="T19" s="53"/>
      <c r="U19" s="53"/>
    </row>
    <row r="20" spans="1:21" x14ac:dyDescent="0.25">
      <c r="A20" s="314" t="s">
        <v>652</v>
      </c>
      <c r="B20" s="284" t="s">
        <v>566</v>
      </c>
      <c r="C20" s="321" t="s">
        <v>645</v>
      </c>
      <c r="D20" s="322">
        <v>235.92960414263399</v>
      </c>
      <c r="E20" s="321" t="s">
        <v>645</v>
      </c>
      <c r="F20" s="322">
        <v>1787.8092579489301</v>
      </c>
      <c r="G20" s="323" t="s">
        <v>645</v>
      </c>
      <c r="H20" s="324" t="s">
        <v>645</v>
      </c>
      <c r="I20" s="323" t="s">
        <v>645</v>
      </c>
      <c r="J20" s="325">
        <v>68.237323092784806</v>
      </c>
      <c r="K20" s="323" t="s">
        <v>645</v>
      </c>
      <c r="L20" s="318">
        <v>0</v>
      </c>
      <c r="M20" s="323" t="s">
        <v>645</v>
      </c>
      <c r="N20" s="319">
        <v>2.0837821383647799</v>
      </c>
      <c r="O20" s="323" t="s">
        <v>645</v>
      </c>
      <c r="P20" s="318">
        <v>0</v>
      </c>
      <c r="Q20" s="323" t="s">
        <v>645</v>
      </c>
      <c r="R20" s="318">
        <v>0</v>
      </c>
      <c r="S20" s="320">
        <f>SUM(D20,F20,J20,L20,N20,P20,R20)</f>
        <v>2094.0599673227134</v>
      </c>
      <c r="T20" s="53"/>
      <c r="U20" s="53"/>
    </row>
    <row r="21" spans="1:21" x14ac:dyDescent="0.25">
      <c r="A21" s="314" t="s">
        <v>653</v>
      </c>
      <c r="B21" s="284" t="s">
        <v>572</v>
      </c>
      <c r="C21" s="321" t="s">
        <v>645</v>
      </c>
      <c r="D21" s="322">
        <v>480.39518645752298</v>
      </c>
      <c r="E21" s="321" t="s">
        <v>645</v>
      </c>
      <c r="F21" s="322">
        <v>238.077236459277</v>
      </c>
      <c r="G21" s="323" t="s">
        <v>645</v>
      </c>
      <c r="H21" s="324" t="s">
        <v>645</v>
      </c>
      <c r="I21" s="323" t="s">
        <v>645</v>
      </c>
      <c r="J21" s="325">
        <v>5.6482408330796803</v>
      </c>
      <c r="K21" s="323" t="s">
        <v>645</v>
      </c>
      <c r="L21" s="325">
        <v>2.9E-4</v>
      </c>
      <c r="M21" s="323" t="s">
        <v>645</v>
      </c>
      <c r="N21" s="319">
        <v>0</v>
      </c>
      <c r="O21" s="323" t="s">
        <v>645</v>
      </c>
      <c r="P21" s="318">
        <v>0</v>
      </c>
      <c r="Q21" s="323" t="s">
        <v>645</v>
      </c>
      <c r="R21" s="318">
        <v>0</v>
      </c>
      <c r="S21" s="320">
        <f>SUM(D21,F21,J21,L21,N21,P21,R21)</f>
        <v>724.12095374987962</v>
      </c>
      <c r="T21" s="53"/>
      <c r="U21" s="53"/>
    </row>
    <row r="22" spans="1:21" x14ac:dyDescent="0.25">
      <c r="A22" s="314" t="s">
        <v>654</v>
      </c>
      <c r="B22" s="284" t="s">
        <v>655</v>
      </c>
      <c r="C22" s="326" t="s">
        <v>645</v>
      </c>
      <c r="D22" s="327">
        <v>0</v>
      </c>
      <c r="E22" s="326" t="s">
        <v>645</v>
      </c>
      <c r="F22" s="327">
        <v>0</v>
      </c>
      <c r="G22" s="328" t="s">
        <v>645</v>
      </c>
      <c r="H22" s="329">
        <v>0</v>
      </c>
      <c r="I22" s="328" t="s">
        <v>645</v>
      </c>
      <c r="J22" s="329">
        <v>0</v>
      </c>
      <c r="K22" s="328" t="s">
        <v>645</v>
      </c>
      <c r="L22" s="329">
        <v>0</v>
      </c>
      <c r="M22" s="328" t="s">
        <v>645</v>
      </c>
      <c r="N22" s="319">
        <v>0</v>
      </c>
      <c r="O22" s="328" t="s">
        <v>645</v>
      </c>
      <c r="P22" s="318">
        <v>0</v>
      </c>
      <c r="Q22" s="328" t="s">
        <v>645</v>
      </c>
      <c r="R22" s="318">
        <v>0</v>
      </c>
      <c r="S22" s="320">
        <f>SUM(D22,F22,J22,L22,N22,P22,R22,H22)</f>
        <v>0</v>
      </c>
      <c r="T22" s="53"/>
      <c r="U22" s="53"/>
    </row>
    <row r="23" spans="1:21" ht="15.75" thickBot="1" x14ac:dyDescent="0.3">
      <c r="A23" s="330" t="s">
        <v>656</v>
      </c>
      <c r="B23" s="331" t="s">
        <v>583</v>
      </c>
      <c r="C23" s="332" t="s">
        <v>645</v>
      </c>
      <c r="D23" s="333">
        <v>0</v>
      </c>
      <c r="E23" s="332" t="s">
        <v>645</v>
      </c>
      <c r="F23" s="333">
        <v>0</v>
      </c>
      <c r="G23" s="334" t="s">
        <v>645</v>
      </c>
      <c r="H23" s="335" t="s">
        <v>645</v>
      </c>
      <c r="I23" s="334" t="s">
        <v>645</v>
      </c>
      <c r="J23" s="336">
        <v>0</v>
      </c>
      <c r="K23" s="334" t="s">
        <v>645</v>
      </c>
      <c r="L23" s="336">
        <v>2.90000000000873E-4</v>
      </c>
      <c r="M23" s="334" t="s">
        <v>645</v>
      </c>
      <c r="N23" s="337">
        <v>0</v>
      </c>
      <c r="O23" s="334" t="s">
        <v>645</v>
      </c>
      <c r="P23" s="338">
        <v>0</v>
      </c>
      <c r="Q23" s="334" t="s">
        <v>645</v>
      </c>
      <c r="R23" s="338">
        <v>0</v>
      </c>
      <c r="S23" s="339">
        <f>SUM(D23,F23,J23,L23,N23,P23,R23)</f>
        <v>2.90000000000873E-4</v>
      </c>
      <c r="T23" s="53"/>
      <c r="U23" s="53"/>
    </row>
    <row r="24" spans="1:21" ht="26.25" thickTop="1" x14ac:dyDescent="0.25">
      <c r="A24" s="240" t="s">
        <v>285</v>
      </c>
      <c r="B24" s="340" t="s">
        <v>705</v>
      </c>
      <c r="C24" s="341" t="s">
        <v>645</v>
      </c>
      <c r="D24" s="342">
        <f>SUM(D25,D26)</f>
        <v>0</v>
      </c>
      <c r="E24" s="341" t="s">
        <v>645</v>
      </c>
      <c r="F24" s="342">
        <f>SUM(F25,F26)</f>
        <v>0</v>
      </c>
      <c r="G24" s="241" t="s">
        <v>645</v>
      </c>
      <c r="H24" s="342">
        <f>SUM(H25,H26)</f>
        <v>0</v>
      </c>
      <c r="I24" s="241" t="s">
        <v>645</v>
      </c>
      <c r="J24" s="342">
        <f>SUM(J25,J26)</f>
        <v>0</v>
      </c>
      <c r="K24" s="241" t="s">
        <v>645</v>
      </c>
      <c r="L24" s="342">
        <f>SUM(L25,L26)</f>
        <v>0</v>
      </c>
      <c r="M24" s="241" t="s">
        <v>645</v>
      </c>
      <c r="N24" s="342">
        <f>SUM(N25,N26)</f>
        <v>0</v>
      </c>
      <c r="O24" s="241" t="s">
        <v>645</v>
      </c>
      <c r="P24" s="342">
        <f>SUM(P25,P26)</f>
        <v>0</v>
      </c>
      <c r="Q24" s="241" t="s">
        <v>645</v>
      </c>
      <c r="R24" s="342">
        <f>SUM(R25,R26)</f>
        <v>0</v>
      </c>
      <c r="S24" s="343">
        <f>SUM(D24,F24,H24,J24,L24,N24,P24,R24)</f>
        <v>0</v>
      </c>
      <c r="T24" s="53"/>
      <c r="U24" s="53"/>
    </row>
    <row r="25" spans="1:21" x14ac:dyDescent="0.25">
      <c r="A25" s="314" t="s">
        <v>658</v>
      </c>
      <c r="B25" s="284" t="s">
        <v>659</v>
      </c>
      <c r="C25" s="128" t="s">
        <v>645</v>
      </c>
      <c r="D25" s="344">
        <v>0</v>
      </c>
      <c r="E25" s="128" t="s">
        <v>645</v>
      </c>
      <c r="F25" s="344">
        <v>0</v>
      </c>
      <c r="G25" s="66" t="s">
        <v>645</v>
      </c>
      <c r="H25" s="345">
        <v>0</v>
      </c>
      <c r="I25" s="66" t="s">
        <v>645</v>
      </c>
      <c r="J25" s="345">
        <v>0</v>
      </c>
      <c r="K25" s="66" t="s">
        <v>645</v>
      </c>
      <c r="L25" s="345">
        <v>0</v>
      </c>
      <c r="M25" s="66" t="s">
        <v>645</v>
      </c>
      <c r="N25" s="346">
        <v>0</v>
      </c>
      <c r="O25" s="66" t="s">
        <v>645</v>
      </c>
      <c r="P25" s="345">
        <v>0</v>
      </c>
      <c r="Q25" s="66" t="s">
        <v>645</v>
      </c>
      <c r="R25" s="347">
        <v>0</v>
      </c>
      <c r="S25" s="348">
        <f>SUM(D25,F25,H25,J25,L25,N25,P25,R25)</f>
        <v>0</v>
      </c>
      <c r="T25" s="53"/>
      <c r="U25" s="53"/>
    </row>
    <row r="26" spans="1:21" ht="15.75" thickBot="1" x14ac:dyDescent="0.3">
      <c r="A26" s="330" t="s">
        <v>660</v>
      </c>
      <c r="B26" s="331" t="s">
        <v>661</v>
      </c>
      <c r="C26" s="332" t="s">
        <v>645</v>
      </c>
      <c r="D26" s="349">
        <v>0</v>
      </c>
      <c r="E26" s="332" t="s">
        <v>645</v>
      </c>
      <c r="F26" s="349">
        <v>0</v>
      </c>
      <c r="G26" s="350" t="s">
        <v>645</v>
      </c>
      <c r="H26" s="351">
        <v>0</v>
      </c>
      <c r="I26" s="350" t="s">
        <v>645</v>
      </c>
      <c r="J26" s="351">
        <v>0</v>
      </c>
      <c r="K26" s="350" t="s">
        <v>645</v>
      </c>
      <c r="L26" s="351">
        <v>0</v>
      </c>
      <c r="M26" s="350" t="s">
        <v>645</v>
      </c>
      <c r="N26" s="352">
        <v>0</v>
      </c>
      <c r="O26" s="350" t="s">
        <v>645</v>
      </c>
      <c r="P26" s="353">
        <v>0</v>
      </c>
      <c r="Q26" s="350" t="s">
        <v>645</v>
      </c>
      <c r="R26" s="353">
        <v>0</v>
      </c>
      <c r="S26" s="339">
        <f>SUM(D26,F26,H26,J26,L26,N26,P26,R26)</f>
        <v>0</v>
      </c>
      <c r="T26" s="53"/>
      <c r="U26" s="53"/>
    </row>
    <row r="27" spans="1:21" ht="16.5" thickTop="1" thickBot="1" x14ac:dyDescent="0.3">
      <c r="A27" s="354" t="s">
        <v>342</v>
      </c>
      <c r="B27" s="355" t="s">
        <v>706</v>
      </c>
      <c r="C27" s="356">
        <f>SUM(C30:C38,C40,C41)</f>
        <v>99.999999999999929</v>
      </c>
      <c r="D27" s="357">
        <v>199.91203633688599</v>
      </c>
      <c r="E27" s="356">
        <f>SUM(E30:E38,E40,E41)</f>
        <v>99.999999999999943</v>
      </c>
      <c r="F27" s="357">
        <v>28.839638738317401</v>
      </c>
      <c r="G27" s="358" t="s">
        <v>645</v>
      </c>
      <c r="H27" s="359" t="s">
        <v>645</v>
      </c>
      <c r="I27" s="358">
        <f>SUM(I30:I38,I40,I41)</f>
        <v>100.00000000000009</v>
      </c>
      <c r="J27" s="360">
        <v>267.94836246846597</v>
      </c>
      <c r="K27" s="358">
        <f>SUM(K30:K38,K40,K41)</f>
        <v>100</v>
      </c>
      <c r="L27" s="360">
        <v>50.356660010678603</v>
      </c>
      <c r="M27" s="358">
        <f>SUM(M30:M38,M40,M41)</f>
        <v>99.999999999999943</v>
      </c>
      <c r="N27" s="357">
        <v>15.625911666666701</v>
      </c>
      <c r="O27" s="358">
        <f>SUM(O30:O38,O40,O41)</f>
        <v>100.00000000000013</v>
      </c>
      <c r="P27" s="360">
        <v>0.38500000000000001</v>
      </c>
      <c r="Q27" s="358">
        <f>SUM(Q30:Q38,Q40,Q41)</f>
        <v>0</v>
      </c>
      <c r="R27" s="360">
        <v>0</v>
      </c>
      <c r="S27" s="362">
        <f>SUM(D27,F27,J27,L27,N27,P27,R27)</f>
        <v>563.06760922101478</v>
      </c>
      <c r="T27" s="53"/>
      <c r="U27" s="53"/>
    </row>
    <row r="28" spans="1:21" ht="30" customHeight="1" thickTop="1" x14ac:dyDescent="0.25">
      <c r="A28" s="1010" t="s">
        <v>663</v>
      </c>
      <c r="B28" s="1011"/>
      <c r="C28" s="1008" t="s">
        <v>664</v>
      </c>
      <c r="D28" s="1009"/>
      <c r="E28" s="1008" t="s">
        <v>664</v>
      </c>
      <c r="F28" s="1009"/>
      <c r="G28" s="363" t="s">
        <v>645</v>
      </c>
      <c r="H28" s="363" t="s">
        <v>645</v>
      </c>
      <c r="I28" s="1008" t="s">
        <v>664</v>
      </c>
      <c r="J28" s="1009"/>
      <c r="K28" s="1008" t="s">
        <v>664</v>
      </c>
      <c r="L28" s="1009"/>
      <c r="M28" s="1008" t="s">
        <v>664</v>
      </c>
      <c r="N28" s="1009"/>
      <c r="O28" s="1008" t="s">
        <v>664</v>
      </c>
      <c r="P28" s="1009"/>
      <c r="Q28" s="1008" t="s">
        <v>664</v>
      </c>
      <c r="R28" s="1009"/>
      <c r="S28" s="364" t="s">
        <v>645</v>
      </c>
      <c r="T28" s="53"/>
      <c r="U28" s="53"/>
    </row>
    <row r="29" spans="1:21" ht="25.5" x14ac:dyDescent="0.25">
      <c r="A29" s="365" t="s">
        <v>290</v>
      </c>
      <c r="B29" s="366" t="s">
        <v>707</v>
      </c>
      <c r="C29" s="367">
        <f>SUM(C30:C38)</f>
        <v>99.999999999999929</v>
      </c>
      <c r="D29" s="368">
        <f>SUM(D30:D38)</f>
        <v>199.91203633688582</v>
      </c>
      <c r="E29" s="367">
        <f>SUM(E30:E38)</f>
        <v>99.999999999999943</v>
      </c>
      <c r="F29" s="368">
        <f>SUM(F30:F38)</f>
        <v>28.839638738317387</v>
      </c>
      <c r="G29" s="369" t="s">
        <v>645</v>
      </c>
      <c r="H29" s="369" t="s">
        <v>645</v>
      </c>
      <c r="I29" s="370">
        <f t="shared" ref="I29:S29" si="0">SUM(I30:I38)</f>
        <v>100.00000000000009</v>
      </c>
      <c r="J29" s="368">
        <f t="shared" si="0"/>
        <v>267.94836246846614</v>
      </c>
      <c r="K29" s="370">
        <f t="shared" si="0"/>
        <v>100</v>
      </c>
      <c r="L29" s="368">
        <f t="shared" si="0"/>
        <v>50.356660010678596</v>
      </c>
      <c r="M29" s="370">
        <f t="shared" si="0"/>
        <v>99.999999999999943</v>
      </c>
      <c r="N29" s="368">
        <f t="shared" si="0"/>
        <v>15.625911666666694</v>
      </c>
      <c r="O29" s="370">
        <f t="shared" si="0"/>
        <v>100.00000000000013</v>
      </c>
      <c r="P29" s="368">
        <f t="shared" si="0"/>
        <v>0.38500000000000051</v>
      </c>
      <c r="Q29" s="370">
        <f t="shared" si="0"/>
        <v>0</v>
      </c>
      <c r="R29" s="368">
        <f t="shared" si="0"/>
        <v>0</v>
      </c>
      <c r="S29" s="371">
        <f t="shared" si="0"/>
        <v>563.06760922101478</v>
      </c>
      <c r="T29" s="53"/>
      <c r="U29" s="53"/>
    </row>
    <row r="30" spans="1:21" x14ac:dyDescent="0.25">
      <c r="A30" s="314" t="s">
        <v>292</v>
      </c>
      <c r="B30" s="284" t="s">
        <v>585</v>
      </c>
      <c r="C30" s="372">
        <v>0</v>
      </c>
      <c r="D30" s="373">
        <f>$D$27*C30/100</f>
        <v>0</v>
      </c>
      <c r="E30" s="374">
        <v>0</v>
      </c>
      <c r="F30" s="373">
        <f>$F$27*E30/100</f>
        <v>0</v>
      </c>
      <c r="G30" s="375" t="s">
        <v>645</v>
      </c>
      <c r="H30" s="375" t="s">
        <v>645</v>
      </c>
      <c r="I30" s="376">
        <v>4.3907418592226399</v>
      </c>
      <c r="J30" s="373">
        <f>$J$27*I30/100</f>
        <v>11.764920912004541</v>
      </c>
      <c r="K30" s="377">
        <v>14.7264083851379</v>
      </c>
      <c r="L30" s="373">
        <f>$L$27*K30/100</f>
        <v>7.4157274022879571</v>
      </c>
      <c r="M30" s="378">
        <v>86.4592968272392</v>
      </c>
      <c r="N30" s="373">
        <f>$N$27*M30/100</f>
        <v>13.510053349845563</v>
      </c>
      <c r="O30" s="378">
        <v>0.85174882273793995</v>
      </c>
      <c r="P30" s="373">
        <f>$P$27*O30/100</f>
        <v>3.2792329675410685E-3</v>
      </c>
      <c r="Q30" s="379">
        <v>0</v>
      </c>
      <c r="R30" s="373">
        <f>$R$27*Q30/100</f>
        <v>0</v>
      </c>
      <c r="S30" s="380">
        <f>SUM(D30,F30,J30,L30,N30,P30,R30)</f>
        <v>32.693980897105604</v>
      </c>
      <c r="T30" s="53"/>
      <c r="U30" s="53"/>
    </row>
    <row r="31" spans="1:21" x14ac:dyDescent="0.25">
      <c r="A31" s="314" t="s">
        <v>296</v>
      </c>
      <c r="B31" s="284" t="s">
        <v>648</v>
      </c>
      <c r="C31" s="372">
        <v>13.762783440470701</v>
      </c>
      <c r="D31" s="373">
        <f t="shared" ref="D31:D38" si="1">$D$27*C31/100</f>
        <v>27.513460632480715</v>
      </c>
      <c r="E31" s="374">
        <v>5.23162443152194</v>
      </c>
      <c r="F31" s="373">
        <f t="shared" ref="F31:F38" si="2">$F$27*E31/100</f>
        <v>1.5087815861964791</v>
      </c>
      <c r="G31" s="375" t="s">
        <v>645</v>
      </c>
      <c r="H31" s="375" t="s">
        <v>645</v>
      </c>
      <c r="I31" s="376">
        <v>0</v>
      </c>
      <c r="J31" s="373">
        <f t="shared" ref="J31:J41" si="3">$J$27*I31/100</f>
        <v>0</v>
      </c>
      <c r="K31" s="377">
        <v>0</v>
      </c>
      <c r="L31" s="373">
        <f t="shared" ref="L31:L41" si="4">$L$27*K31/100</f>
        <v>0</v>
      </c>
      <c r="M31" s="378">
        <v>6.6270037365027696E-3</v>
      </c>
      <c r="N31" s="373">
        <f t="shared" ref="N31:N38" si="5">$N$27*M31/100</f>
        <v>1.0355297500126244E-3</v>
      </c>
      <c r="O31" s="378">
        <v>4.8845715861345003</v>
      </c>
      <c r="P31" s="373">
        <f t="shared" ref="P31:P41" si="6">$P$27*O31/100</f>
        <v>1.8805600606617828E-2</v>
      </c>
      <c r="Q31" s="379">
        <v>0</v>
      </c>
      <c r="R31" s="373">
        <f t="shared" ref="R31:R41" si="7">$R$27*Q31/100</f>
        <v>0</v>
      </c>
      <c r="S31" s="380">
        <f t="shared" ref="S31:S38" si="8">SUM(D31,F31,J31,L31,N31,P31,R31)</f>
        <v>29.042083349033827</v>
      </c>
      <c r="T31" s="53"/>
      <c r="U31" s="53"/>
    </row>
    <row r="32" spans="1:21" x14ac:dyDescent="0.25">
      <c r="A32" s="314" t="s">
        <v>666</v>
      </c>
      <c r="B32" s="284" t="s">
        <v>593</v>
      </c>
      <c r="C32" s="372">
        <v>2.26725640694238</v>
      </c>
      <c r="D32" s="373">
        <f t="shared" si="1"/>
        <v>4.5325184520970261</v>
      </c>
      <c r="E32" s="374">
        <v>10.492734927954499</v>
      </c>
      <c r="F32" s="373">
        <f t="shared" si="2"/>
        <v>3.0260668469913266</v>
      </c>
      <c r="G32" s="375" t="s">
        <v>645</v>
      </c>
      <c r="H32" s="375" t="s">
        <v>645</v>
      </c>
      <c r="I32" s="376">
        <v>10.5968874697361</v>
      </c>
      <c r="J32" s="373">
        <f t="shared" si="3"/>
        <v>28.394186447783937</v>
      </c>
      <c r="K32" s="377">
        <v>0</v>
      </c>
      <c r="L32" s="373">
        <f t="shared" si="4"/>
        <v>0</v>
      </c>
      <c r="M32" s="378">
        <v>0</v>
      </c>
      <c r="N32" s="373">
        <f t="shared" si="5"/>
        <v>0</v>
      </c>
      <c r="O32" s="378">
        <v>3.5667595719095502</v>
      </c>
      <c r="P32" s="373">
        <f t="shared" si="6"/>
        <v>1.3732024351851769E-2</v>
      </c>
      <c r="Q32" s="379">
        <v>0</v>
      </c>
      <c r="R32" s="373">
        <f t="shared" si="7"/>
        <v>0</v>
      </c>
      <c r="S32" s="380">
        <f t="shared" si="8"/>
        <v>35.96650377122414</v>
      </c>
      <c r="T32" s="53"/>
      <c r="U32" s="53"/>
    </row>
    <row r="33" spans="1:21" x14ac:dyDescent="0.25">
      <c r="A33" s="314" t="s">
        <v>667</v>
      </c>
      <c r="B33" s="284" t="s">
        <v>562</v>
      </c>
      <c r="C33" s="372">
        <v>1.7542229571354</v>
      </c>
      <c r="D33" s="373">
        <f t="shared" si="1"/>
        <v>3.5069028354985168</v>
      </c>
      <c r="E33" s="374">
        <v>2.2017246534231201E-5</v>
      </c>
      <c r="F33" s="373">
        <f t="shared" si="2"/>
        <v>6.3496943605969865E-6</v>
      </c>
      <c r="G33" s="375" t="s">
        <v>645</v>
      </c>
      <c r="H33" s="375" t="s">
        <v>645</v>
      </c>
      <c r="I33" s="376">
        <v>10.1213489398263</v>
      </c>
      <c r="J33" s="373">
        <f t="shared" si="3"/>
        <v>27.119988743984013</v>
      </c>
      <c r="K33" s="377">
        <v>25.2071772629272</v>
      </c>
      <c r="L33" s="373">
        <f t="shared" si="4"/>
        <v>12.693492552581331</v>
      </c>
      <c r="M33" s="378">
        <v>9.5112312482830106</v>
      </c>
      <c r="N33" s="373">
        <f t="shared" si="5"/>
        <v>1.4862165932691038</v>
      </c>
      <c r="O33" s="378">
        <v>21.159662581444199</v>
      </c>
      <c r="P33" s="373">
        <f t="shared" si="6"/>
        <v>8.1464700938560175E-2</v>
      </c>
      <c r="Q33" s="379">
        <v>0</v>
      </c>
      <c r="R33" s="373">
        <f t="shared" si="7"/>
        <v>0</v>
      </c>
      <c r="S33" s="380">
        <f t="shared" si="8"/>
        <v>44.888071775965891</v>
      </c>
      <c r="T33" s="53"/>
      <c r="U33" s="53"/>
    </row>
    <row r="34" spans="1:21" x14ac:dyDescent="0.25">
      <c r="A34" s="314" t="s">
        <v>668</v>
      </c>
      <c r="B34" s="284" t="s">
        <v>651</v>
      </c>
      <c r="C34" s="372">
        <v>52.780312732899503</v>
      </c>
      <c r="D34" s="373">
        <f t="shared" si="1"/>
        <v>105.51419796931611</v>
      </c>
      <c r="E34" s="374">
        <v>7.3714075926648803</v>
      </c>
      <c r="F34" s="373">
        <f t="shared" si="2"/>
        <v>2.1258873196534509</v>
      </c>
      <c r="G34" s="375" t="s">
        <v>645</v>
      </c>
      <c r="H34" s="375" t="s">
        <v>645</v>
      </c>
      <c r="I34" s="376">
        <v>17.396239284368299</v>
      </c>
      <c r="J34" s="373">
        <f t="shared" si="3"/>
        <v>46.612938293560838</v>
      </c>
      <c r="K34" s="377">
        <v>60.0659881369441</v>
      </c>
      <c r="L34" s="373">
        <f t="shared" si="4"/>
        <v>30.247225428175483</v>
      </c>
      <c r="M34" s="378">
        <v>0.84830882487889803</v>
      </c>
      <c r="N34" s="373">
        <f t="shared" si="5"/>
        <v>0.13255598763611492</v>
      </c>
      <c r="O34" s="378">
        <v>40.418776573183798</v>
      </c>
      <c r="P34" s="373">
        <f t="shared" si="6"/>
        <v>0.15561228980675762</v>
      </c>
      <c r="Q34" s="379">
        <v>0</v>
      </c>
      <c r="R34" s="373">
        <f t="shared" si="7"/>
        <v>0</v>
      </c>
      <c r="S34" s="380">
        <f t="shared" si="8"/>
        <v>184.78841728814876</v>
      </c>
      <c r="T34" s="53"/>
      <c r="U34" s="53"/>
    </row>
    <row r="35" spans="1:21" x14ac:dyDescent="0.25">
      <c r="A35" s="314" t="s">
        <v>669</v>
      </c>
      <c r="B35" s="284" t="s">
        <v>566</v>
      </c>
      <c r="C35" s="372">
        <v>9.6948871969122408</v>
      </c>
      <c r="D35" s="373">
        <f t="shared" si="1"/>
        <v>19.381246415911306</v>
      </c>
      <c r="E35" s="374">
        <v>67.866615842142494</v>
      </c>
      <c r="F35" s="373">
        <f t="shared" si="2"/>
        <v>19.57248683279558</v>
      </c>
      <c r="G35" s="375" t="s">
        <v>645</v>
      </c>
      <c r="H35" s="375" t="s">
        <v>645</v>
      </c>
      <c r="I35" s="376">
        <v>53.099547970039403</v>
      </c>
      <c r="J35" s="373">
        <f t="shared" si="3"/>
        <v>142.27936926387815</v>
      </c>
      <c r="K35" s="377">
        <v>0</v>
      </c>
      <c r="L35" s="373">
        <f t="shared" si="4"/>
        <v>0</v>
      </c>
      <c r="M35" s="378">
        <v>3.1745360958623401</v>
      </c>
      <c r="N35" s="373">
        <f t="shared" si="5"/>
        <v>0.49605020616589895</v>
      </c>
      <c r="O35" s="378">
        <v>21.6365948535238</v>
      </c>
      <c r="P35" s="373">
        <f t="shared" si="6"/>
        <v>8.3300890186066637E-2</v>
      </c>
      <c r="Q35" s="379">
        <v>0</v>
      </c>
      <c r="R35" s="373">
        <f t="shared" si="7"/>
        <v>0</v>
      </c>
      <c r="S35" s="380">
        <f t="shared" si="8"/>
        <v>181.81245360893703</v>
      </c>
      <c r="T35" s="53"/>
      <c r="U35" s="53"/>
    </row>
    <row r="36" spans="1:21" x14ac:dyDescent="0.25">
      <c r="A36" s="314" t="s">
        <v>670</v>
      </c>
      <c r="B36" s="284" t="s">
        <v>572</v>
      </c>
      <c r="C36" s="372">
        <v>19.740537265639698</v>
      </c>
      <c r="D36" s="373">
        <f t="shared" si="1"/>
        <v>39.463710031582153</v>
      </c>
      <c r="E36" s="374">
        <v>9.0375951884696004</v>
      </c>
      <c r="F36" s="373">
        <f t="shared" si="2"/>
        <v>2.6064098029861884</v>
      </c>
      <c r="G36" s="375" t="s">
        <v>645</v>
      </c>
      <c r="H36" s="375" t="s">
        <v>645</v>
      </c>
      <c r="I36" s="376">
        <v>4.3952344768073397</v>
      </c>
      <c r="J36" s="373">
        <f t="shared" si="3"/>
        <v>11.776958807254713</v>
      </c>
      <c r="K36" s="377">
        <v>2.13107495393494E-4</v>
      </c>
      <c r="L36" s="373">
        <f t="shared" si="4"/>
        <v>1.0731381691257434E-4</v>
      </c>
      <c r="M36" s="378">
        <v>0</v>
      </c>
      <c r="N36" s="373">
        <f t="shared" si="5"/>
        <v>0</v>
      </c>
      <c r="O36" s="378">
        <v>7.4818830146800801</v>
      </c>
      <c r="P36" s="373">
        <f t="shared" si="6"/>
        <v>2.8805249606518309E-2</v>
      </c>
      <c r="Q36" s="379">
        <v>0</v>
      </c>
      <c r="R36" s="373">
        <f t="shared" si="7"/>
        <v>0</v>
      </c>
      <c r="S36" s="380">
        <f t="shared" si="8"/>
        <v>53.875991205246486</v>
      </c>
      <c r="T36" s="53"/>
      <c r="U36" s="53"/>
    </row>
    <row r="37" spans="1:21" x14ac:dyDescent="0.25">
      <c r="A37" s="314" t="s">
        <v>671</v>
      </c>
      <c r="B37" s="284" t="s">
        <v>655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645</v>
      </c>
      <c r="H37" s="375" t="s">
        <v>645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53"/>
      <c r="U37" s="53"/>
    </row>
    <row r="38" spans="1:21" ht="15.75" thickBot="1" x14ac:dyDescent="0.3">
      <c r="A38" s="330" t="s">
        <v>672</v>
      </c>
      <c r="B38" s="331" t="s">
        <v>583</v>
      </c>
      <c r="C38" s="381">
        <v>0</v>
      </c>
      <c r="D38" s="382">
        <f t="shared" si="1"/>
        <v>0</v>
      </c>
      <c r="E38" s="383">
        <v>0</v>
      </c>
      <c r="F38" s="382">
        <f t="shared" si="2"/>
        <v>0</v>
      </c>
      <c r="G38" s="384" t="s">
        <v>645</v>
      </c>
      <c r="H38" s="384" t="s">
        <v>645</v>
      </c>
      <c r="I38" s="385">
        <v>0</v>
      </c>
      <c r="J38" s="382">
        <f t="shared" si="3"/>
        <v>0</v>
      </c>
      <c r="K38" s="386">
        <v>2.1310749539413601E-4</v>
      </c>
      <c r="L38" s="382">
        <f t="shared" si="4"/>
        <v>1.0731381691289763E-4</v>
      </c>
      <c r="M38" s="387">
        <v>0</v>
      </c>
      <c r="N38" s="382">
        <f t="shared" si="5"/>
        <v>0</v>
      </c>
      <c r="O38" s="387">
        <v>2.9963862570578399E-6</v>
      </c>
      <c r="P38" s="382">
        <f t="shared" si="6"/>
        <v>1.1536087089672683E-8</v>
      </c>
      <c r="Q38" s="388">
        <v>0</v>
      </c>
      <c r="R38" s="382">
        <f t="shared" si="7"/>
        <v>0</v>
      </c>
      <c r="S38" s="445">
        <f t="shared" si="8"/>
        <v>1.0732535299998731E-4</v>
      </c>
      <c r="T38" s="53"/>
      <c r="U38" s="53"/>
    </row>
    <row r="39" spans="1:21" ht="26.25" thickTop="1" x14ac:dyDescent="0.25">
      <c r="A39" s="240" t="s">
        <v>345</v>
      </c>
      <c r="B39" s="340" t="s">
        <v>708</v>
      </c>
      <c r="C39" s="412">
        <f>SUM(C40,C41)</f>
        <v>0</v>
      </c>
      <c r="D39" s="446">
        <f t="shared" ref="D39:F39" si="9">SUM(D40,D41)</f>
        <v>0</v>
      </c>
      <c r="E39" s="412">
        <f t="shared" si="9"/>
        <v>0</v>
      </c>
      <c r="F39" s="446">
        <f t="shared" si="9"/>
        <v>0</v>
      </c>
      <c r="G39" s="391" t="s">
        <v>645</v>
      </c>
      <c r="H39" s="391" t="s">
        <v>645</v>
      </c>
      <c r="I39" s="392">
        <f t="shared" ref="I39:S39" si="10">SUM(I40,I41)</f>
        <v>0</v>
      </c>
      <c r="J39" s="390">
        <f t="shared" si="10"/>
        <v>0</v>
      </c>
      <c r="K39" s="392">
        <f t="shared" si="10"/>
        <v>0</v>
      </c>
      <c r="L39" s="390">
        <f t="shared" si="10"/>
        <v>0</v>
      </c>
      <c r="M39" s="392">
        <f t="shared" si="10"/>
        <v>0</v>
      </c>
      <c r="N39" s="390">
        <f t="shared" si="10"/>
        <v>0</v>
      </c>
      <c r="O39" s="392">
        <f t="shared" si="10"/>
        <v>0</v>
      </c>
      <c r="P39" s="390">
        <f t="shared" si="10"/>
        <v>0</v>
      </c>
      <c r="Q39" s="392">
        <f t="shared" si="10"/>
        <v>0</v>
      </c>
      <c r="R39" s="390">
        <f t="shared" si="10"/>
        <v>0</v>
      </c>
      <c r="S39" s="393">
        <f t="shared" si="10"/>
        <v>0</v>
      </c>
      <c r="T39" s="53"/>
      <c r="U39" s="53"/>
    </row>
    <row r="40" spans="1:21" x14ac:dyDescent="0.25">
      <c r="A40" s="314" t="s">
        <v>376</v>
      </c>
      <c r="B40" s="284" t="s">
        <v>659</v>
      </c>
      <c r="C40" s="372">
        <v>0</v>
      </c>
      <c r="D40" s="373">
        <f>$D$27*C40/100</f>
        <v>0</v>
      </c>
      <c r="E40" s="374">
        <v>0</v>
      </c>
      <c r="F40" s="373">
        <f>$F$27*E40/100</f>
        <v>0</v>
      </c>
      <c r="G40" s="375" t="s">
        <v>645</v>
      </c>
      <c r="H40" s="375" t="s">
        <v>645</v>
      </c>
      <c r="I40" s="376">
        <v>0</v>
      </c>
      <c r="J40" s="373">
        <f t="shared" si="3"/>
        <v>0</v>
      </c>
      <c r="K40" s="377">
        <v>0</v>
      </c>
      <c r="L40" s="373">
        <f t="shared" si="4"/>
        <v>0</v>
      </c>
      <c r="M40" s="378">
        <v>0</v>
      </c>
      <c r="N40" s="373">
        <f>$N$27*M40/100</f>
        <v>0</v>
      </c>
      <c r="O40" s="378">
        <v>0</v>
      </c>
      <c r="P40" s="373">
        <f t="shared" si="6"/>
        <v>0</v>
      </c>
      <c r="Q40" s="379">
        <v>0</v>
      </c>
      <c r="R40" s="373">
        <f t="shared" si="7"/>
        <v>0</v>
      </c>
      <c r="S40" s="394">
        <f>SUM(D40,F40,J40,L40,N40,P40,R40)</f>
        <v>0</v>
      </c>
      <c r="T40" s="53"/>
      <c r="U40" s="53"/>
    </row>
    <row r="41" spans="1:21" ht="15.75" thickBot="1" x14ac:dyDescent="0.3">
      <c r="A41" s="330" t="s">
        <v>674</v>
      </c>
      <c r="B41" s="331" t="s">
        <v>661</v>
      </c>
      <c r="C41" s="381">
        <v>0</v>
      </c>
      <c r="D41" s="382">
        <f>$D$27*C41/100</f>
        <v>0</v>
      </c>
      <c r="E41" s="383">
        <v>0</v>
      </c>
      <c r="F41" s="373">
        <f>$F$27*E41/100</f>
        <v>0</v>
      </c>
      <c r="G41" s="384" t="s">
        <v>645</v>
      </c>
      <c r="H41" s="384" t="s">
        <v>645</v>
      </c>
      <c r="I41" s="385">
        <v>0</v>
      </c>
      <c r="J41" s="373">
        <f t="shared" si="3"/>
        <v>0</v>
      </c>
      <c r="K41" s="386">
        <v>0</v>
      </c>
      <c r="L41" s="373">
        <f t="shared" si="4"/>
        <v>0</v>
      </c>
      <c r="M41" s="387">
        <v>0</v>
      </c>
      <c r="N41" s="373">
        <f>$N$27*M41/100</f>
        <v>0</v>
      </c>
      <c r="O41" s="387">
        <v>0</v>
      </c>
      <c r="P41" s="373">
        <f t="shared" si="6"/>
        <v>0</v>
      </c>
      <c r="Q41" s="388">
        <v>0</v>
      </c>
      <c r="R41" s="373">
        <f t="shared" si="7"/>
        <v>0</v>
      </c>
      <c r="S41" s="394">
        <f>SUM(D41,F41,J41,L41,N41,P41,R41)</f>
        <v>0</v>
      </c>
      <c r="T41" s="53"/>
      <c r="U41" s="53"/>
    </row>
    <row r="42" spans="1:21" ht="16.5" thickTop="1" thickBot="1" x14ac:dyDescent="0.3">
      <c r="A42" s="395" t="s">
        <v>353</v>
      </c>
      <c r="B42" s="396" t="s">
        <v>709</v>
      </c>
      <c r="C42" s="397">
        <f>SUM(C45:C53,C55,C56)</f>
        <v>100</v>
      </c>
      <c r="D42" s="398">
        <v>532.68082285359799</v>
      </c>
      <c r="E42" s="397">
        <f>SUM(E45:E53,E55,E56)</f>
        <v>100</v>
      </c>
      <c r="F42" s="398">
        <v>1.2018342</v>
      </c>
      <c r="G42" s="399" t="s">
        <v>645</v>
      </c>
      <c r="H42" s="400" t="s">
        <v>645</v>
      </c>
      <c r="I42" s="401">
        <f>SUM(I45:I53,I55,I56)</f>
        <v>100.00000000000006</v>
      </c>
      <c r="J42" s="402">
        <v>1.582605</v>
      </c>
      <c r="K42" s="401">
        <f>SUM(K45:K53,K55,K56)</f>
        <v>99.999999999999986</v>
      </c>
      <c r="L42" s="402">
        <v>26.624388958333299</v>
      </c>
      <c r="M42" s="401">
        <f>SUM(M45:M53,M55,M56)</f>
        <v>99.999999999999972</v>
      </c>
      <c r="N42" s="398">
        <v>15.636774615102601</v>
      </c>
      <c r="O42" s="401">
        <f>SUM(O45:O53,O55,O56)</f>
        <v>100.00000000000001</v>
      </c>
      <c r="P42" s="402">
        <v>3.5719203730158702</v>
      </c>
      <c r="Q42" s="401">
        <f>SUM(Q45:Q53,Q55,Q56)</f>
        <v>0</v>
      </c>
      <c r="R42" s="403">
        <v>0</v>
      </c>
      <c r="S42" s="404">
        <f>SUM(D42,F42,J42,L42,N42,P42,R42)</f>
        <v>581.29834600004961</v>
      </c>
      <c r="T42" s="53"/>
      <c r="U42" s="53"/>
    </row>
    <row r="43" spans="1:21" ht="27.75" customHeight="1" thickTop="1" x14ac:dyDescent="0.25">
      <c r="A43" s="1010" t="s">
        <v>676</v>
      </c>
      <c r="B43" s="1011"/>
      <c r="C43" s="447"/>
      <c r="D43" s="1033" t="s">
        <v>710</v>
      </c>
      <c r="E43" s="1033"/>
      <c r="F43" s="1033"/>
      <c r="G43" s="1033"/>
      <c r="H43" s="1033"/>
      <c r="I43" s="1033"/>
      <c r="J43" s="1033"/>
      <c r="K43" s="1033"/>
      <c r="L43" s="1033"/>
      <c r="M43" s="1033"/>
      <c r="N43" s="1033"/>
      <c r="O43" s="1033"/>
      <c r="P43" s="1033"/>
      <c r="Q43" s="1033"/>
      <c r="R43" s="1033"/>
      <c r="S43" s="1034"/>
      <c r="T43" s="53"/>
      <c r="U43" s="53"/>
    </row>
    <row r="44" spans="1:21" ht="25.5" x14ac:dyDescent="0.25">
      <c r="A44" s="365" t="s">
        <v>155</v>
      </c>
      <c r="B44" s="366" t="s">
        <v>711</v>
      </c>
      <c r="C44" s="367">
        <f>SUM(C45:C53)</f>
        <v>100</v>
      </c>
      <c r="D44" s="368">
        <f>SUM(D45:D53)</f>
        <v>532.68082285359799</v>
      </c>
      <c r="E44" s="367">
        <f>SUM(E45:E53)</f>
        <v>100</v>
      </c>
      <c r="F44" s="368">
        <f>SUM(F45:F53)</f>
        <v>1.2018342</v>
      </c>
      <c r="G44" s="369" t="s">
        <v>645</v>
      </c>
      <c r="H44" s="369" t="s">
        <v>645</v>
      </c>
      <c r="I44" s="370">
        <f t="shared" ref="I44:S44" si="11">SUM(I45:I53)</f>
        <v>100.00000000000006</v>
      </c>
      <c r="J44" s="368">
        <f t="shared" si="11"/>
        <v>1.5826050000000007</v>
      </c>
      <c r="K44" s="370">
        <f t="shared" si="11"/>
        <v>99.999999999999986</v>
      </c>
      <c r="L44" s="368">
        <f t="shared" si="11"/>
        <v>26.624388958333299</v>
      </c>
      <c r="M44" s="370">
        <f t="shared" si="11"/>
        <v>99.999999999999972</v>
      </c>
      <c r="N44" s="368">
        <f t="shared" si="11"/>
        <v>15.636774615102595</v>
      </c>
      <c r="O44" s="370">
        <f t="shared" si="11"/>
        <v>100.00000000000001</v>
      </c>
      <c r="P44" s="368">
        <f t="shared" si="11"/>
        <v>3.5719203730158711</v>
      </c>
      <c r="Q44" s="370">
        <f t="shared" si="11"/>
        <v>0</v>
      </c>
      <c r="R44" s="368">
        <f t="shared" si="11"/>
        <v>0</v>
      </c>
      <c r="S44" s="371">
        <f t="shared" si="11"/>
        <v>581.29834600004961</v>
      </c>
      <c r="T44" s="53"/>
      <c r="U44" s="53"/>
    </row>
    <row r="45" spans="1:21" x14ac:dyDescent="0.25">
      <c r="A45" s="405" t="s">
        <v>157</v>
      </c>
      <c r="B45" s="284" t="s">
        <v>585</v>
      </c>
      <c r="C45" s="406">
        <f t="shared" ref="C45:C53" si="12">IF($D$13+$D$27=0,0,(D15+D30)/($D$13+$D$27)*100)</f>
        <v>0</v>
      </c>
      <c r="D45" s="407">
        <f>$D$42*C45/100</f>
        <v>0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645</v>
      </c>
      <c r="H45" s="391" t="s">
        <v>645</v>
      </c>
      <c r="I45" s="408">
        <f t="shared" ref="I45:I53" si="14">IF($J$13+$J$27=0,0,(J15+J30)/($J$13+$J$27)*100)</f>
        <v>4.3907418592226399</v>
      </c>
      <c r="J45" s="407">
        <f>$J$42*I45/100</f>
        <v>6.9488100201150468E-2</v>
      </c>
      <c r="K45" s="408">
        <f>IF($L$13+$L$27=0,0,(L15+L30)/($L$13+$L$27)*100)</f>
        <v>14.726408385137926</v>
      </c>
      <c r="L45" s="407">
        <f>$L$42*K45/100</f>
        <v>3.9208162480517306</v>
      </c>
      <c r="M45" s="408">
        <f t="shared" ref="M45:M53" si="15">IF($N$13+$N$27=0,0,(N15+N30)/($N$13+$N$27)*100)</f>
        <v>86.459296827239228</v>
      </c>
      <c r="N45" s="407">
        <f>$N$42*M45/100</f>
        <v>13.51944537867795</v>
      </c>
      <c r="O45" s="408">
        <f t="shared" ref="O45:O53" si="16">IF($P$13+$P$27=0,0,(P15+P30)/($P$13+$P$27)*100)</f>
        <v>0.17779912438979595</v>
      </c>
      <c r="P45" s="407">
        <f>$P$42*O45/100</f>
        <v>6.3508431471229511E-3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17.516100570077953</v>
      </c>
      <c r="T45" s="53"/>
      <c r="U45" s="53"/>
    </row>
    <row r="46" spans="1:21" x14ac:dyDescent="0.25">
      <c r="A46" s="314" t="s">
        <v>473</v>
      </c>
      <c r="B46" s="284" t="s">
        <v>648</v>
      </c>
      <c r="C46" s="406">
        <f t="shared" si="12"/>
        <v>13.762783440470693</v>
      </c>
      <c r="D46" s="407">
        <f t="shared" ref="D46:D56" si="18">$D$42*C46/100</f>
        <v>73.311708078258022</v>
      </c>
      <c r="E46" s="406">
        <f t="shared" si="13"/>
        <v>5.2316244315219391</v>
      </c>
      <c r="F46" s="407">
        <f t="shared" ref="F46:F56" si="19">$F$42*E46/100</f>
        <v>6.2875451633586238E-2</v>
      </c>
      <c r="G46" s="375" t="s">
        <v>645</v>
      </c>
      <c r="H46" s="375" t="s">
        <v>645</v>
      </c>
      <c r="I46" s="408">
        <f t="shared" si="14"/>
        <v>0</v>
      </c>
      <c r="J46" s="407">
        <f t="shared" ref="J46:J56" si="20">$J$42*I46/100</f>
        <v>0</v>
      </c>
      <c r="K46" s="408">
        <f t="shared" ref="K46:K47" si="21">IF($L$13+$L$27=0,0,(L16+L31)/($L$13+$L$27)*100)</f>
        <v>0</v>
      </c>
      <c r="L46" s="407">
        <f t="shared" ref="L46:L56" si="22">$L$42*K46/100</f>
        <v>0</v>
      </c>
      <c r="M46" s="408">
        <f t="shared" si="15"/>
        <v>6.627003736502767E-3</v>
      </c>
      <c r="N46" s="407">
        <f t="shared" ref="N46:N56" si="23">$N$42*M46/100</f>
        <v>1.0362496380113655E-3</v>
      </c>
      <c r="O46" s="408">
        <f t="shared" si="16"/>
        <v>0.93678931913048147</v>
      </c>
      <c r="P46" s="407">
        <f t="shared" ref="P46:P56" si="24">$P$42*O46/100</f>
        <v>3.346136854225832E-2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73.409081148071877</v>
      </c>
      <c r="T46" s="53"/>
      <c r="U46" s="53"/>
    </row>
    <row r="47" spans="1:21" x14ac:dyDescent="0.25">
      <c r="A47" s="314" t="s">
        <v>679</v>
      </c>
      <c r="B47" s="284" t="s">
        <v>593</v>
      </c>
      <c r="C47" s="406">
        <f t="shared" si="12"/>
        <v>2.2672564069423853</v>
      </c>
      <c r="D47" s="407">
        <f t="shared" si="18"/>
        <v>12.077240084701618</v>
      </c>
      <c r="E47" s="406">
        <f t="shared" si="13"/>
        <v>10.492734927954546</v>
      </c>
      <c r="F47" s="407">
        <f t="shared" si="19"/>
        <v>0.1261052768795031</v>
      </c>
      <c r="G47" s="375" t="s">
        <v>645</v>
      </c>
      <c r="H47" s="375" t="s">
        <v>645</v>
      </c>
      <c r="I47" s="408">
        <f t="shared" si="14"/>
        <v>10.596887469736089</v>
      </c>
      <c r="J47" s="407">
        <f t="shared" si="20"/>
        <v>0.16770687094041684</v>
      </c>
      <c r="K47" s="408">
        <f t="shared" si="21"/>
        <v>0</v>
      </c>
      <c r="L47" s="407">
        <f t="shared" si="22"/>
        <v>0</v>
      </c>
      <c r="M47" s="408">
        <f t="shared" si="15"/>
        <v>0</v>
      </c>
      <c r="N47" s="407">
        <f t="shared" si="23"/>
        <v>0</v>
      </c>
      <c r="O47" s="408">
        <f t="shared" si="16"/>
        <v>0.6840522678295885</v>
      </c>
      <c r="P47" s="407">
        <f t="shared" si="24"/>
        <v>2.4433802316682157E-2</v>
      </c>
      <c r="Q47" s="408">
        <f t="shared" si="17"/>
        <v>0</v>
      </c>
      <c r="R47" s="407">
        <f t="shared" si="25"/>
        <v>0</v>
      </c>
      <c r="S47" s="409">
        <f t="shared" si="26"/>
        <v>12.395486034838221</v>
      </c>
      <c r="T47" s="53"/>
      <c r="U47" s="53"/>
    </row>
    <row r="48" spans="1:21" x14ac:dyDescent="0.25">
      <c r="A48" s="314" t="s">
        <v>680</v>
      </c>
      <c r="B48" s="284" t="s">
        <v>562</v>
      </c>
      <c r="C48" s="406">
        <f t="shared" si="12"/>
        <v>1.7542229571354022</v>
      </c>
      <c r="D48" s="407">
        <f t="shared" si="18"/>
        <v>9.3444092827555796</v>
      </c>
      <c r="E48" s="406">
        <f t="shared" si="13"/>
        <v>2.2017246534231258E-5</v>
      </c>
      <c r="F48" s="407">
        <f t="shared" si="19"/>
        <v>2.6461079874670594E-7</v>
      </c>
      <c r="G48" s="375" t="s">
        <v>645</v>
      </c>
      <c r="H48" s="375" t="s">
        <v>645</v>
      </c>
      <c r="I48" s="408">
        <f t="shared" si="14"/>
        <v>10.121348939826293</v>
      </c>
      <c r="J48" s="407">
        <f t="shared" si="20"/>
        <v>0.16018097438913792</v>
      </c>
      <c r="K48" s="408">
        <f t="shared" ref="K48:K53" si="27">IF($L$13+$L$27=0,0,(L18+L33)/($L$13+$L$27)*100)</f>
        <v>25.207177262927171</v>
      </c>
      <c r="L48" s="407">
        <f t="shared" si="22"/>
        <v>6.7112569198982843</v>
      </c>
      <c r="M48" s="408">
        <f t="shared" si="15"/>
        <v>9.5112312482830106</v>
      </c>
      <c r="N48" s="407">
        <f t="shared" si="23"/>
        <v>1.4872497934152242</v>
      </c>
      <c r="O48" s="408">
        <f t="shared" si="16"/>
        <v>84.865131351230488</v>
      </c>
      <c r="P48" s="407">
        <f t="shared" si="24"/>
        <v>3.0313149163212803</v>
      </c>
      <c r="Q48" s="408">
        <f t="shared" si="17"/>
        <v>0</v>
      </c>
      <c r="R48" s="407">
        <f t="shared" si="25"/>
        <v>0</v>
      </c>
      <c r="S48" s="409">
        <f t="shared" si="26"/>
        <v>20.734412151390302</v>
      </c>
      <c r="T48" s="53"/>
      <c r="U48" s="53"/>
    </row>
    <row r="49" spans="1:21" x14ac:dyDescent="0.25">
      <c r="A49" s="314" t="s">
        <v>681</v>
      </c>
      <c r="B49" s="284" t="s">
        <v>651</v>
      </c>
      <c r="C49" s="406">
        <f t="shared" si="12"/>
        <v>52.780312732899525</v>
      </c>
      <c r="D49" s="407">
        <f t="shared" si="18"/>
        <v>281.15060417031151</v>
      </c>
      <c r="E49" s="406">
        <f t="shared" si="13"/>
        <v>7.3714075926648954</v>
      </c>
      <c r="F49" s="407">
        <f t="shared" si="19"/>
        <v>8.8592097470043416E-2</v>
      </c>
      <c r="G49" s="375" t="s">
        <v>645</v>
      </c>
      <c r="H49" s="375" t="s">
        <v>645</v>
      </c>
      <c r="I49" s="408">
        <f t="shared" si="14"/>
        <v>17.396239284368288</v>
      </c>
      <c r="J49" s="407">
        <f t="shared" si="20"/>
        <v>0.27531375272637676</v>
      </c>
      <c r="K49" s="408">
        <f t="shared" si="27"/>
        <v>60.065988136944092</v>
      </c>
      <c r="L49" s="407">
        <f t="shared" si="22"/>
        <v>15.992202313246333</v>
      </c>
      <c r="M49" s="408">
        <f t="shared" si="15"/>
        <v>0.84830882487889858</v>
      </c>
      <c r="N49" s="407">
        <f t="shared" si="23"/>
        <v>0.13264813898633879</v>
      </c>
      <c r="O49" s="408">
        <f t="shared" si="16"/>
        <v>7.7517296078864941</v>
      </c>
      <c r="P49" s="407">
        <f t="shared" si="24"/>
        <v>0.27688560912520094</v>
      </c>
      <c r="Q49" s="408">
        <f t="shared" si="17"/>
        <v>0</v>
      </c>
      <c r="R49" s="407">
        <f t="shared" si="25"/>
        <v>0</v>
      </c>
      <c r="S49" s="409">
        <f t="shared" si="26"/>
        <v>297.91624608186578</v>
      </c>
      <c r="T49" s="53"/>
      <c r="U49" s="53"/>
    </row>
    <row r="50" spans="1:21" x14ac:dyDescent="0.25">
      <c r="A50" s="314" t="s">
        <v>682</v>
      </c>
      <c r="B50" s="284" t="s">
        <v>566</v>
      </c>
      <c r="C50" s="406">
        <f t="shared" si="12"/>
        <v>9.6948871969122301</v>
      </c>
      <c r="D50" s="407">
        <f t="shared" si="18"/>
        <v>51.642804895240189</v>
      </c>
      <c r="E50" s="406">
        <f t="shared" si="13"/>
        <v>67.86661584214248</v>
      </c>
      <c r="F50" s="407">
        <f t="shared" si="19"/>
        <v>0.81564419957348633</v>
      </c>
      <c r="G50" s="375" t="s">
        <v>645</v>
      </c>
      <c r="H50" s="375" t="s">
        <v>645</v>
      </c>
      <c r="I50" s="408">
        <f t="shared" si="14"/>
        <v>53.099547970039396</v>
      </c>
      <c r="J50" s="407">
        <f t="shared" si="20"/>
        <v>0.84035610115124204</v>
      </c>
      <c r="K50" s="408">
        <f t="shared" si="27"/>
        <v>0</v>
      </c>
      <c r="L50" s="407">
        <f t="shared" si="22"/>
        <v>0</v>
      </c>
      <c r="M50" s="408">
        <f t="shared" si="15"/>
        <v>3.1745360958623419</v>
      </c>
      <c r="N50" s="407">
        <f t="shared" si="23"/>
        <v>0.49639505438507187</v>
      </c>
      <c r="O50" s="408">
        <f t="shared" si="16"/>
        <v>4.1495821288955348</v>
      </c>
      <c r="P50" s="407">
        <f t="shared" si="24"/>
        <v>0.14821976945704526</v>
      </c>
      <c r="Q50" s="408">
        <f t="shared" si="17"/>
        <v>0</v>
      </c>
      <c r="R50" s="407">
        <f t="shared" si="25"/>
        <v>0</v>
      </c>
      <c r="S50" s="409">
        <f t="shared" si="26"/>
        <v>53.943420019807029</v>
      </c>
      <c r="T50" s="53"/>
      <c r="U50" s="53"/>
    </row>
    <row r="51" spans="1:21" x14ac:dyDescent="0.25">
      <c r="A51" s="314" t="s">
        <v>683</v>
      </c>
      <c r="B51" s="284" t="s">
        <v>572</v>
      </c>
      <c r="C51" s="406">
        <f t="shared" si="12"/>
        <v>19.740537265639759</v>
      </c>
      <c r="D51" s="407">
        <f t="shared" si="18"/>
        <v>105.15405634233102</v>
      </c>
      <c r="E51" s="406">
        <f t="shared" si="13"/>
        <v>9.0375951884696057</v>
      </c>
      <c r="F51" s="407">
        <f t="shared" si="19"/>
        <v>0.10861690983258217</v>
      </c>
      <c r="G51" s="375" t="s">
        <v>645</v>
      </c>
      <c r="H51" s="375" t="s">
        <v>645</v>
      </c>
      <c r="I51" s="408">
        <f t="shared" si="14"/>
        <v>4.3952344768073406</v>
      </c>
      <c r="J51" s="407">
        <f t="shared" si="20"/>
        <v>6.9559200591676806E-2</v>
      </c>
      <c r="K51" s="408">
        <f t="shared" si="27"/>
        <v>2.13107495393494E-4</v>
      </c>
      <c r="L51" s="407">
        <f t="shared" si="22"/>
        <v>5.6738568472926059E-5</v>
      </c>
      <c r="M51" s="408">
        <f t="shared" si="15"/>
        <v>0</v>
      </c>
      <c r="N51" s="407">
        <f t="shared" si="23"/>
        <v>0</v>
      </c>
      <c r="O51" s="408">
        <f t="shared" si="16"/>
        <v>1.4349156259746276</v>
      </c>
      <c r="P51" s="407">
        <f t="shared" si="24"/>
        <v>5.1254043579775928E-2</v>
      </c>
      <c r="Q51" s="408">
        <f t="shared" si="17"/>
        <v>0</v>
      </c>
      <c r="R51" s="407">
        <f t="shared" si="25"/>
        <v>0</v>
      </c>
      <c r="S51" s="409">
        <f t="shared" si="26"/>
        <v>105.38354323490353</v>
      </c>
      <c r="T51" s="53"/>
      <c r="U51" s="53"/>
    </row>
    <row r="52" spans="1:21" x14ac:dyDescent="0.25">
      <c r="A52" s="314" t="s">
        <v>684</v>
      </c>
      <c r="B52" s="284" t="s">
        <v>655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645</v>
      </c>
      <c r="H52" s="375" t="s">
        <v>645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53"/>
      <c r="U52" s="53"/>
    </row>
    <row r="53" spans="1:21" ht="15.75" thickBot="1" x14ac:dyDescent="0.3">
      <c r="A53" s="330" t="s">
        <v>685</v>
      </c>
      <c r="B53" s="331" t="s">
        <v>583</v>
      </c>
      <c r="C53" s="410">
        <f t="shared" si="12"/>
        <v>0</v>
      </c>
      <c r="D53" s="382">
        <f t="shared" si="18"/>
        <v>0</v>
      </c>
      <c r="E53" s="410">
        <f t="shared" si="13"/>
        <v>0</v>
      </c>
      <c r="F53" s="382">
        <f t="shared" si="19"/>
        <v>0</v>
      </c>
      <c r="G53" s="384" t="s">
        <v>645</v>
      </c>
      <c r="H53" s="384" t="s">
        <v>645</v>
      </c>
      <c r="I53" s="411">
        <f t="shared" si="14"/>
        <v>0</v>
      </c>
      <c r="J53" s="382">
        <f t="shared" si="20"/>
        <v>0</v>
      </c>
      <c r="K53" s="411">
        <f t="shared" si="27"/>
        <v>2.1310749539413568E-4</v>
      </c>
      <c r="L53" s="382">
        <f t="shared" si="22"/>
        <v>5.6738568473096902E-5</v>
      </c>
      <c r="M53" s="411">
        <f t="shared" si="15"/>
        <v>0</v>
      </c>
      <c r="N53" s="382">
        <f t="shared" si="23"/>
        <v>0</v>
      </c>
      <c r="O53" s="411">
        <f t="shared" si="16"/>
        <v>5.7466301641870392E-7</v>
      </c>
      <c r="P53" s="382">
        <f t="shared" si="24"/>
        <v>2.0526505359647218E-8</v>
      </c>
      <c r="Q53" s="411">
        <f t="shared" si="17"/>
        <v>0</v>
      </c>
      <c r="R53" s="382">
        <f t="shared" si="25"/>
        <v>0</v>
      </c>
      <c r="S53" s="448">
        <f t="shared" si="26"/>
        <v>5.6759094978456547E-5</v>
      </c>
      <c r="T53" s="53"/>
      <c r="U53" s="53"/>
    </row>
    <row r="54" spans="1:21" ht="26.25" thickTop="1" x14ac:dyDescent="0.25">
      <c r="A54" s="240" t="s">
        <v>319</v>
      </c>
      <c r="B54" s="340" t="s">
        <v>712</v>
      </c>
      <c r="C54" s="412">
        <f>SUM(C55,C56)</f>
        <v>0</v>
      </c>
      <c r="D54" s="407">
        <f>SUM(D55,D56)</f>
        <v>0</v>
      </c>
      <c r="E54" s="412">
        <f>SUM(E55,E56)</f>
        <v>0</v>
      </c>
      <c r="F54" s="407">
        <f>SUM(F55,F56)</f>
        <v>0</v>
      </c>
      <c r="G54" s="391" t="s">
        <v>645</v>
      </c>
      <c r="H54" s="391" t="s">
        <v>645</v>
      </c>
      <c r="I54" s="392">
        <f t="shared" ref="I54:S54" si="28">SUM(I55,I56)</f>
        <v>0</v>
      </c>
      <c r="J54" s="407">
        <f t="shared" si="28"/>
        <v>0</v>
      </c>
      <c r="K54" s="392">
        <f t="shared" si="28"/>
        <v>0</v>
      </c>
      <c r="L54" s="407">
        <f t="shared" si="28"/>
        <v>0</v>
      </c>
      <c r="M54" s="392">
        <f t="shared" si="28"/>
        <v>0</v>
      </c>
      <c r="N54" s="407">
        <f t="shared" si="28"/>
        <v>0</v>
      </c>
      <c r="O54" s="392">
        <f t="shared" si="28"/>
        <v>0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0</v>
      </c>
      <c r="T54" s="53"/>
      <c r="U54" s="53"/>
    </row>
    <row r="55" spans="1:21" x14ac:dyDescent="0.25">
      <c r="A55" s="314" t="s">
        <v>687</v>
      </c>
      <c r="B55" s="284" t="s">
        <v>659</v>
      </c>
      <c r="C55" s="406">
        <f>IF($D$13+$D$27=0,0,(D25+D40)/($D$13+$D$27)*100)</f>
        <v>0</v>
      </c>
      <c r="D55" s="407">
        <f t="shared" si="18"/>
        <v>0</v>
      </c>
      <c r="E55" s="406">
        <f>IF($F$13+$F$27=0,0,(F25+F40)/($F$13+$F$27)*100)</f>
        <v>0</v>
      </c>
      <c r="F55" s="407">
        <f t="shared" si="19"/>
        <v>0</v>
      </c>
      <c r="G55" s="375" t="s">
        <v>645</v>
      </c>
      <c r="H55" s="375" t="s">
        <v>645</v>
      </c>
      <c r="I55" s="408">
        <f>IF($J$13+$J$27=0,0,(J25+J40)/($J$13+$J$27)*100)</f>
        <v>0</v>
      </c>
      <c r="J55" s="407">
        <f t="shared" si="20"/>
        <v>0</v>
      </c>
      <c r="K55" s="408">
        <f>IF($L$13+$L$27=0,0,(L25+L40)/($L$13+$L$27)*100)</f>
        <v>0</v>
      </c>
      <c r="L55" s="407">
        <f t="shared" si="22"/>
        <v>0</v>
      </c>
      <c r="M55" s="408">
        <f>IF($N$13+$N$27=0,0,(N25+N40)/($N$13+$N$27)*100)</f>
        <v>0</v>
      </c>
      <c r="N55" s="407">
        <f t="shared" si="23"/>
        <v>0</v>
      </c>
      <c r="O55" s="408">
        <f>IF($P$13+$P$27=0,0,(P25+P40)/($P$13+$P$27)*100)</f>
        <v>0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0</v>
      </c>
      <c r="T55" s="53"/>
      <c r="U55" s="53"/>
    </row>
    <row r="56" spans="1:21" ht="15.75" thickBot="1" x14ac:dyDescent="0.3">
      <c r="A56" s="314" t="s">
        <v>688</v>
      </c>
      <c r="B56" s="331" t="s">
        <v>661</v>
      </c>
      <c r="C56" s="406">
        <f>IF($D$13+$D$27=0,0,(D26+D41)/($D$13+$D$27)*100)</f>
        <v>0</v>
      </c>
      <c r="D56" s="407">
        <f t="shared" si="18"/>
        <v>0</v>
      </c>
      <c r="E56" s="406">
        <f>IF($F$13+$F$27=0,0,(F26+F41)/($F$13+$F$27)*100)</f>
        <v>0</v>
      </c>
      <c r="F56" s="407">
        <f t="shared" si="19"/>
        <v>0</v>
      </c>
      <c r="G56" s="375" t="s">
        <v>645</v>
      </c>
      <c r="H56" s="375" t="s">
        <v>645</v>
      </c>
      <c r="I56" s="408">
        <f>IF($J$13+$J$27=0,0,(J26+J41)/($J$13+$J$27)*100)</f>
        <v>0</v>
      </c>
      <c r="J56" s="407">
        <f t="shared" si="20"/>
        <v>0</v>
      </c>
      <c r="K56" s="408">
        <f>IF($L$13+$L$27=0,0,(L26+L41)/($L$13+$L$27)*100)</f>
        <v>0</v>
      </c>
      <c r="L56" s="407">
        <f t="shared" si="22"/>
        <v>0</v>
      </c>
      <c r="M56" s="408">
        <f>IF($N$13+$N$27=0,0,(N26+N41)/($N$13+$N$27)*100)</f>
        <v>0</v>
      </c>
      <c r="N56" s="407">
        <f t="shared" si="23"/>
        <v>0</v>
      </c>
      <c r="O56" s="408">
        <f>IF($P$13+$P$27=0,0,(P26+P41)/($P$13+$P$27)*100)</f>
        <v>0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0</v>
      </c>
      <c r="T56" s="53"/>
      <c r="U56" s="53"/>
    </row>
    <row r="57" spans="1:21" ht="30" thickTop="1" thickBot="1" x14ac:dyDescent="0.3">
      <c r="A57" s="395" t="s">
        <v>159</v>
      </c>
      <c r="B57" s="413" t="s">
        <v>713</v>
      </c>
      <c r="C57" s="397" t="s">
        <v>645</v>
      </c>
      <c r="D57" s="414">
        <f>SUM(D58,D68)</f>
        <v>3166.1395250844025</v>
      </c>
      <c r="E57" s="397" t="s">
        <v>645</v>
      </c>
      <c r="F57" s="414">
        <f>SUM(F58,F68)</f>
        <v>2664.3399947732187</v>
      </c>
      <c r="G57" s="399" t="s">
        <v>645</v>
      </c>
      <c r="H57" s="414">
        <f>SUM(H58,H68)</f>
        <v>4278.6269765593697</v>
      </c>
      <c r="I57" s="399" t="s">
        <v>645</v>
      </c>
      <c r="J57" s="414">
        <f>SUM(J58,J68)</f>
        <v>398.03926123263659</v>
      </c>
      <c r="K57" s="399" t="s">
        <v>645</v>
      </c>
      <c r="L57" s="414">
        <f>SUM(L58,L68)</f>
        <v>213.06260699423626</v>
      </c>
      <c r="M57" s="399" t="s">
        <v>645</v>
      </c>
      <c r="N57" s="414">
        <f>SUM(N58,N68)</f>
        <v>96.903210611631536</v>
      </c>
      <c r="O57" s="399" t="s">
        <v>645</v>
      </c>
      <c r="P57" s="414">
        <f>SUM(P58,P68)</f>
        <v>5.5793728730158723</v>
      </c>
      <c r="Q57" s="401" t="s">
        <v>645</v>
      </c>
      <c r="R57" s="414">
        <f>SUM(R58,R68)</f>
        <v>0</v>
      </c>
      <c r="S57" s="404">
        <f>SUM(D57,F57,H57,J57,L57,N57,P57,R57)</f>
        <v>10822.690948128509</v>
      </c>
      <c r="T57" s="53"/>
      <c r="U57" s="53"/>
    </row>
    <row r="58" spans="1:21" ht="26.25" thickTop="1" x14ac:dyDescent="0.25">
      <c r="A58" s="415" t="s">
        <v>161</v>
      </c>
      <c r="B58" s="366" t="s">
        <v>714</v>
      </c>
      <c r="C58" s="416" t="s">
        <v>645</v>
      </c>
      <c r="D58" s="417">
        <f>SUM(D59:D67)</f>
        <v>3166.1395250844025</v>
      </c>
      <c r="E58" s="416" t="s">
        <v>645</v>
      </c>
      <c r="F58" s="417">
        <f>SUM(F59:F67)</f>
        <v>2664.3399947732187</v>
      </c>
      <c r="G58" s="418" t="s">
        <v>645</v>
      </c>
      <c r="H58" s="417">
        <f>SUM(H59:H67)</f>
        <v>4278.6269765593697</v>
      </c>
      <c r="I58" s="418" t="s">
        <v>645</v>
      </c>
      <c r="J58" s="417">
        <f>SUM(J59:J67)</f>
        <v>398.03926123263659</v>
      </c>
      <c r="K58" s="418" t="s">
        <v>645</v>
      </c>
      <c r="L58" s="417">
        <f>SUM(L59:L67)</f>
        <v>213.06260699423626</v>
      </c>
      <c r="M58" s="418" t="s">
        <v>645</v>
      </c>
      <c r="N58" s="417">
        <f>SUM(N59:N67)</f>
        <v>96.903210611631536</v>
      </c>
      <c r="O58" s="418" t="s">
        <v>645</v>
      </c>
      <c r="P58" s="417">
        <f>SUM(P59:P67)</f>
        <v>5.5793728730158723</v>
      </c>
      <c r="Q58" s="419" t="s">
        <v>645</v>
      </c>
      <c r="R58" s="417">
        <f>SUM(R59:R67)</f>
        <v>0</v>
      </c>
      <c r="S58" s="449">
        <f>SUM(S59,S60,S61,S62,S63,S64,S65,S66,S67)</f>
        <v>10822.690948128511</v>
      </c>
      <c r="T58" s="53"/>
      <c r="U58" s="53"/>
    </row>
    <row r="59" spans="1:21" x14ac:dyDescent="0.25">
      <c r="A59" s="314" t="s">
        <v>163</v>
      </c>
      <c r="B59" s="284" t="s">
        <v>585</v>
      </c>
      <c r="C59" s="421" t="s">
        <v>645</v>
      </c>
      <c r="D59" s="422">
        <f>SUM(D15,D30,D45)</f>
        <v>0</v>
      </c>
      <c r="E59" s="421" t="s">
        <v>645</v>
      </c>
      <c r="F59" s="422">
        <f>SUM(F15,F30,F45)</f>
        <v>0</v>
      </c>
      <c r="G59" s="375" t="s">
        <v>645</v>
      </c>
      <c r="H59" s="375" t="s">
        <v>645</v>
      </c>
      <c r="I59" s="375" t="s">
        <v>645</v>
      </c>
      <c r="J59" s="422">
        <f>SUM(J15,J30,J45)</f>
        <v>17.476876459081925</v>
      </c>
      <c r="K59" s="375" t="s">
        <v>645</v>
      </c>
      <c r="L59" s="423">
        <f>SUM(L15,L30,L45)</f>
        <v>31.376469621992683</v>
      </c>
      <c r="M59" s="375" t="s">
        <v>645</v>
      </c>
      <c r="N59" s="423">
        <f>SUM(N15,N30,N45)</f>
        <v>83.78183449783532</v>
      </c>
      <c r="O59" s="375" t="s">
        <v>645</v>
      </c>
      <c r="P59" s="423">
        <f>SUM(P15,P30,P45)</f>
        <v>9.9200761146640195E-3</v>
      </c>
      <c r="Q59" s="375" t="s">
        <v>645</v>
      </c>
      <c r="R59" s="424">
        <f>SUM(R15,R30,R45)</f>
        <v>0</v>
      </c>
      <c r="S59" s="425">
        <f>SUM(D59,F59,J59,L59,N59,P59,R59)</f>
        <v>132.64510065502458</v>
      </c>
      <c r="T59" s="53"/>
      <c r="U59" s="53"/>
    </row>
    <row r="60" spans="1:21" x14ac:dyDescent="0.25">
      <c r="A60" s="314" t="s">
        <v>166</v>
      </c>
      <c r="B60" s="284" t="s">
        <v>648</v>
      </c>
      <c r="C60" s="421" t="s">
        <v>645</v>
      </c>
      <c r="D60" s="422">
        <f t="shared" ref="D60:D67" si="29">SUM(D16,D31,D46)</f>
        <v>435.74892626051371</v>
      </c>
      <c r="E60" s="421" t="s">
        <v>645</v>
      </c>
      <c r="F60" s="422">
        <f t="shared" ref="F60:F67" si="30">SUM(F16,F31,F46)</f>
        <v>139.38826210536604</v>
      </c>
      <c r="G60" s="375" t="s">
        <v>645</v>
      </c>
      <c r="H60" s="375" t="s">
        <v>645</v>
      </c>
      <c r="I60" s="375" t="s">
        <v>645</v>
      </c>
      <c r="J60" s="422">
        <f t="shared" ref="J60:J67" si="31">SUM(J16,J31,J46)</f>
        <v>0</v>
      </c>
      <c r="K60" s="375" t="s">
        <v>645</v>
      </c>
      <c r="L60" s="423">
        <f t="shared" ref="L60:L64" si="32">SUM(L16,L31,L46)</f>
        <v>0</v>
      </c>
      <c r="M60" s="375" t="s">
        <v>645</v>
      </c>
      <c r="N60" s="423">
        <f t="shared" ref="N60:N67" si="33">SUM(N16,N31,N46)</f>
        <v>6.4217793880239696E-3</v>
      </c>
      <c r="O60" s="375" t="s">
        <v>645</v>
      </c>
      <c r="P60" s="423">
        <f t="shared" ref="P60:P67" si="34">SUM(P16,P31,P46)</f>
        <v>5.2266969148876144E-2</v>
      </c>
      <c r="Q60" s="375" t="s">
        <v>645</v>
      </c>
      <c r="R60" s="424">
        <f t="shared" ref="R60:R67" si="35">SUM(R16,R31,R46)</f>
        <v>0</v>
      </c>
      <c r="S60" s="425">
        <f t="shared" ref="S60:S61" si="36">SUM(D60,F60,J60,L60,N60,P60,R60)</f>
        <v>575.19587711441659</v>
      </c>
      <c r="T60" s="53"/>
      <c r="U60" s="53"/>
    </row>
    <row r="61" spans="1:21" x14ac:dyDescent="0.25">
      <c r="A61" s="314" t="s">
        <v>692</v>
      </c>
      <c r="B61" s="284" t="s">
        <v>593</v>
      </c>
      <c r="C61" s="421" t="s">
        <v>645</v>
      </c>
      <c r="D61" s="422">
        <f t="shared" si="29"/>
        <v>71.784501235211337</v>
      </c>
      <c r="E61" s="421" t="s">
        <v>645</v>
      </c>
      <c r="F61" s="422">
        <f t="shared" si="30"/>
        <v>279.56213323103185</v>
      </c>
      <c r="G61" s="375" t="s">
        <v>645</v>
      </c>
      <c r="H61" s="375" t="s">
        <v>645</v>
      </c>
      <c r="I61" s="375" t="s">
        <v>645</v>
      </c>
      <c r="J61" s="422">
        <f t="shared" si="31"/>
        <v>42.179772598191349</v>
      </c>
      <c r="K61" s="375" t="s">
        <v>645</v>
      </c>
      <c r="L61" s="423">
        <f t="shared" si="32"/>
        <v>0</v>
      </c>
      <c r="M61" s="375" t="s">
        <v>645</v>
      </c>
      <c r="N61" s="423">
        <f t="shared" si="33"/>
        <v>0</v>
      </c>
      <c r="O61" s="375" t="s">
        <v>645</v>
      </c>
      <c r="P61" s="423">
        <f t="shared" si="34"/>
        <v>3.8165826668533923E-2</v>
      </c>
      <c r="Q61" s="375" t="s">
        <v>645</v>
      </c>
      <c r="R61" s="424">
        <f t="shared" si="35"/>
        <v>0</v>
      </c>
      <c r="S61" s="425">
        <f t="shared" si="36"/>
        <v>393.56457289110307</v>
      </c>
      <c r="T61" s="53"/>
      <c r="U61" s="53"/>
    </row>
    <row r="62" spans="1:21" x14ac:dyDescent="0.25">
      <c r="A62" s="314" t="s">
        <v>693</v>
      </c>
      <c r="B62" s="284" t="s">
        <v>562</v>
      </c>
      <c r="C62" s="421" t="s">
        <v>645</v>
      </c>
      <c r="D62" s="422">
        <f t="shared" si="29"/>
        <v>55.541146403968391</v>
      </c>
      <c r="E62" s="421" t="s">
        <v>645</v>
      </c>
      <c r="F62" s="422">
        <f t="shared" si="30"/>
        <v>5.8661430515934371E-4</v>
      </c>
      <c r="G62" s="375" t="s">
        <v>645</v>
      </c>
      <c r="H62" s="426">
        <f>H18</f>
        <v>1950.0360208054201</v>
      </c>
      <c r="I62" s="375" t="s">
        <v>645</v>
      </c>
      <c r="J62" s="422">
        <f t="shared" si="31"/>
        <v>40.286942546861852</v>
      </c>
      <c r="K62" s="375" t="s">
        <v>645</v>
      </c>
      <c r="L62" s="423">
        <f t="shared" si="32"/>
        <v>53.707069026051016</v>
      </c>
      <c r="M62" s="375" t="s">
        <v>645</v>
      </c>
      <c r="N62" s="423">
        <f t="shared" si="33"/>
        <v>9.2166884482829978</v>
      </c>
      <c r="O62" s="375" t="s">
        <v>645</v>
      </c>
      <c r="P62" s="423">
        <f t="shared" si="34"/>
        <v>4.7349421172598403</v>
      </c>
      <c r="Q62" s="375" t="s">
        <v>645</v>
      </c>
      <c r="R62" s="424">
        <f t="shared" si="35"/>
        <v>0</v>
      </c>
      <c r="S62" s="425">
        <f>SUM(D62,F62,H62,J62,L62,N62,P62,R62)</f>
        <v>2113.5233959621496</v>
      </c>
      <c r="T62" s="53"/>
      <c r="U62" s="53"/>
    </row>
    <row r="63" spans="1:21" x14ac:dyDescent="0.25">
      <c r="A63" s="314" t="s">
        <v>694</v>
      </c>
      <c r="B63" s="284" t="s">
        <v>651</v>
      </c>
      <c r="C63" s="421" t="s">
        <v>645</v>
      </c>
      <c r="D63" s="422">
        <f t="shared" si="29"/>
        <v>1671.0983428994878</v>
      </c>
      <c r="E63" s="421" t="s">
        <v>645</v>
      </c>
      <c r="F63" s="422">
        <f t="shared" si="30"/>
        <v>196.39936066912051</v>
      </c>
      <c r="G63" s="375" t="s">
        <v>645</v>
      </c>
      <c r="H63" s="426">
        <f>H19</f>
        <v>2328.5909557539499</v>
      </c>
      <c r="I63" s="375" t="s">
        <v>645</v>
      </c>
      <c r="J63" s="422">
        <f t="shared" si="31"/>
        <v>69.243862329761214</v>
      </c>
      <c r="K63" s="375" t="s">
        <v>645</v>
      </c>
      <c r="L63" s="423">
        <f t="shared" si="32"/>
        <v>127.97816024142182</v>
      </c>
      <c r="M63" s="375" t="s">
        <v>645</v>
      </c>
      <c r="N63" s="423">
        <f t="shared" si="33"/>
        <v>0.82203848720945571</v>
      </c>
      <c r="O63" s="375" t="s">
        <v>645</v>
      </c>
      <c r="P63" s="423">
        <f t="shared" si="34"/>
        <v>0.43249789893195856</v>
      </c>
      <c r="Q63" s="375" t="s">
        <v>645</v>
      </c>
      <c r="R63" s="424">
        <f t="shared" si="35"/>
        <v>0</v>
      </c>
      <c r="S63" s="425">
        <f>SUM(D63,F63,H63,J63,L63,N63,P63,R63)</f>
        <v>4394.5652182798822</v>
      </c>
      <c r="T63" s="53"/>
      <c r="U63" s="53"/>
    </row>
    <row r="64" spans="1:21" x14ac:dyDescent="0.25">
      <c r="A64" s="314" t="s">
        <v>695</v>
      </c>
      <c r="B64" s="284" t="s">
        <v>566</v>
      </c>
      <c r="C64" s="421" t="s">
        <v>645</v>
      </c>
      <c r="D64" s="422">
        <f t="shared" si="29"/>
        <v>306.95365545378547</v>
      </c>
      <c r="E64" s="421" t="s">
        <v>645</v>
      </c>
      <c r="F64" s="422">
        <f t="shared" si="30"/>
        <v>1808.1973889812991</v>
      </c>
      <c r="G64" s="375" t="s">
        <v>645</v>
      </c>
      <c r="H64" s="375" t="s">
        <v>645</v>
      </c>
      <c r="I64" s="375" t="s">
        <v>645</v>
      </c>
      <c r="J64" s="422">
        <f>SUM(J20,J35,J50)</f>
        <v>211.35704845781419</v>
      </c>
      <c r="K64" s="375" t="s">
        <v>645</v>
      </c>
      <c r="L64" s="423">
        <f t="shared" si="32"/>
        <v>0</v>
      </c>
      <c r="M64" s="375" t="s">
        <v>645</v>
      </c>
      <c r="N64" s="423">
        <f t="shared" si="33"/>
        <v>3.0762273989157505</v>
      </c>
      <c r="O64" s="375" t="s">
        <v>645</v>
      </c>
      <c r="P64" s="423">
        <f t="shared" si="34"/>
        <v>0.23152065964311191</v>
      </c>
      <c r="Q64" s="375" t="s">
        <v>645</v>
      </c>
      <c r="R64" s="424">
        <f t="shared" si="35"/>
        <v>0</v>
      </c>
      <c r="S64" s="425">
        <f>SUM(D64,F64,J64,L64,N64,P64,R64)</f>
        <v>2329.8158409514576</v>
      </c>
      <c r="T64" s="53"/>
      <c r="U64" s="53"/>
    </row>
    <row r="65" spans="1:21" x14ac:dyDescent="0.25">
      <c r="A65" s="314" t="s">
        <v>696</v>
      </c>
      <c r="B65" s="284" t="s">
        <v>572</v>
      </c>
      <c r="C65" s="421" t="s">
        <v>645</v>
      </c>
      <c r="D65" s="422">
        <f t="shared" si="29"/>
        <v>625.01295283143622</v>
      </c>
      <c r="E65" s="421" t="s">
        <v>645</v>
      </c>
      <c r="F65" s="422">
        <f t="shared" si="30"/>
        <v>240.79226317209577</v>
      </c>
      <c r="G65" s="375" t="s">
        <v>645</v>
      </c>
      <c r="H65" s="375" t="s">
        <v>645</v>
      </c>
      <c r="I65" s="375" t="s">
        <v>645</v>
      </c>
      <c r="J65" s="422">
        <f t="shared" si="31"/>
        <v>17.494758840926071</v>
      </c>
      <c r="K65" s="375" t="s">
        <v>645</v>
      </c>
      <c r="L65" s="423">
        <f>SUM(L21,L36,L51)</f>
        <v>4.5405238538550035E-4</v>
      </c>
      <c r="M65" s="375" t="s">
        <v>645</v>
      </c>
      <c r="N65" s="423">
        <f t="shared" si="33"/>
        <v>0</v>
      </c>
      <c r="O65" s="375" t="s">
        <v>645</v>
      </c>
      <c r="P65" s="423">
        <f t="shared" si="34"/>
        <v>8.0059293186294234E-2</v>
      </c>
      <c r="Q65" s="375" t="s">
        <v>645</v>
      </c>
      <c r="R65" s="424">
        <f t="shared" si="35"/>
        <v>0</v>
      </c>
      <c r="S65" s="425">
        <f>SUM(D65,F65,J65,L65,N65,P65,R65)</f>
        <v>883.38048819002984</v>
      </c>
      <c r="T65" s="53"/>
      <c r="U65" s="53"/>
    </row>
    <row r="66" spans="1:21" x14ac:dyDescent="0.25">
      <c r="A66" s="314" t="s">
        <v>697</v>
      </c>
      <c r="B66" s="284" t="s">
        <v>655</v>
      </c>
      <c r="C66" s="421" t="s">
        <v>645</v>
      </c>
      <c r="D66" s="422">
        <f t="shared" si="29"/>
        <v>0</v>
      </c>
      <c r="E66" s="421" t="s">
        <v>645</v>
      </c>
      <c r="F66" s="422">
        <f t="shared" si="30"/>
        <v>0</v>
      </c>
      <c r="G66" s="375" t="s">
        <v>645</v>
      </c>
      <c r="H66" s="426">
        <f>H22</f>
        <v>0</v>
      </c>
      <c r="I66" s="375" t="s">
        <v>645</v>
      </c>
      <c r="J66" s="422">
        <f t="shared" si="31"/>
        <v>0</v>
      </c>
      <c r="K66" s="375" t="s">
        <v>645</v>
      </c>
      <c r="L66" s="423">
        <f>SUM(L22,L37,L52)</f>
        <v>0</v>
      </c>
      <c r="M66" s="375" t="s">
        <v>645</v>
      </c>
      <c r="N66" s="423">
        <f t="shared" si="33"/>
        <v>0</v>
      </c>
      <c r="O66" s="375" t="s">
        <v>645</v>
      </c>
      <c r="P66" s="423">
        <f t="shared" si="34"/>
        <v>0</v>
      </c>
      <c r="Q66" s="375" t="s">
        <v>645</v>
      </c>
      <c r="R66" s="424">
        <f t="shared" si="35"/>
        <v>0</v>
      </c>
      <c r="S66" s="425">
        <f>SUM(D66,F66,H66,J66,L66,N66,P66,R66)</f>
        <v>0</v>
      </c>
      <c r="T66" s="53"/>
      <c r="U66" s="53"/>
    </row>
    <row r="67" spans="1:21" ht="15.75" thickBot="1" x14ac:dyDescent="0.3">
      <c r="A67" s="330" t="s">
        <v>698</v>
      </c>
      <c r="B67" s="331" t="s">
        <v>583</v>
      </c>
      <c r="C67" s="427" t="s">
        <v>645</v>
      </c>
      <c r="D67" s="428">
        <f t="shared" si="29"/>
        <v>0</v>
      </c>
      <c r="E67" s="427" t="s">
        <v>645</v>
      </c>
      <c r="F67" s="428">
        <f t="shared" si="30"/>
        <v>0</v>
      </c>
      <c r="G67" s="384" t="s">
        <v>645</v>
      </c>
      <c r="H67" s="384" t="s">
        <v>645</v>
      </c>
      <c r="I67" s="384" t="s">
        <v>645</v>
      </c>
      <c r="J67" s="428">
        <f t="shared" si="31"/>
        <v>0</v>
      </c>
      <c r="K67" s="384" t="s">
        <v>645</v>
      </c>
      <c r="L67" s="429">
        <f>SUM(L23,L38,L53)</f>
        <v>4.5405238538686753E-4</v>
      </c>
      <c r="M67" s="384" t="s">
        <v>645</v>
      </c>
      <c r="N67" s="429">
        <f t="shared" si="33"/>
        <v>0</v>
      </c>
      <c r="O67" s="384" t="s">
        <v>645</v>
      </c>
      <c r="P67" s="429">
        <f t="shared" si="34"/>
        <v>3.2062592449319899E-8</v>
      </c>
      <c r="Q67" s="384" t="s">
        <v>645</v>
      </c>
      <c r="R67" s="429">
        <f t="shared" si="35"/>
        <v>0</v>
      </c>
      <c r="S67" s="431">
        <f>SUM(D67,F67,J67,L67,N67,P67,R67)</f>
        <v>4.5408444797931683E-4</v>
      </c>
      <c r="T67" s="53"/>
      <c r="U67" s="53"/>
    </row>
    <row r="68" spans="1:21" ht="26.25" thickTop="1" x14ac:dyDescent="0.25">
      <c r="A68" s="240" t="s">
        <v>168</v>
      </c>
      <c r="B68" s="340" t="s">
        <v>715</v>
      </c>
      <c r="C68" s="432" t="s">
        <v>645</v>
      </c>
      <c r="D68" s="390">
        <f>SUM(D69,D70)</f>
        <v>0</v>
      </c>
      <c r="E68" s="432" t="s">
        <v>645</v>
      </c>
      <c r="F68" s="390">
        <f>SUM(F69,F70)</f>
        <v>0</v>
      </c>
      <c r="G68" s="391" t="s">
        <v>645</v>
      </c>
      <c r="H68" s="390">
        <f>SUM(H69,H70)</f>
        <v>0</v>
      </c>
      <c r="I68" s="391" t="s">
        <v>645</v>
      </c>
      <c r="J68" s="390">
        <f>SUM(J69,J70)</f>
        <v>0</v>
      </c>
      <c r="K68" s="391" t="s">
        <v>645</v>
      </c>
      <c r="L68" s="390">
        <f>SUM(L69,L70)</f>
        <v>0</v>
      </c>
      <c r="M68" s="391" t="s">
        <v>645</v>
      </c>
      <c r="N68" s="390">
        <f>SUM(N69,N70)</f>
        <v>0</v>
      </c>
      <c r="O68" s="391" t="s">
        <v>645</v>
      </c>
      <c r="P68" s="390">
        <f>SUM(P69,P70)</f>
        <v>0</v>
      </c>
      <c r="Q68" s="391" t="s">
        <v>645</v>
      </c>
      <c r="R68" s="390">
        <f>SUM(R69,R70)</f>
        <v>0</v>
      </c>
      <c r="S68" s="393">
        <f>SUM(S69,S70)</f>
        <v>0</v>
      </c>
      <c r="T68" s="53"/>
      <c r="U68" s="53"/>
    </row>
    <row r="69" spans="1:21" x14ac:dyDescent="0.25">
      <c r="A69" s="314" t="s">
        <v>170</v>
      </c>
      <c r="B69" s="284" t="s">
        <v>659</v>
      </c>
      <c r="C69" s="421" t="s">
        <v>645</v>
      </c>
      <c r="D69" s="422">
        <f>SUM(D25,D40,D55)</f>
        <v>0</v>
      </c>
      <c r="E69" s="421" t="s">
        <v>645</v>
      </c>
      <c r="F69" s="422">
        <f>SUM(F25,F40,F55)</f>
        <v>0</v>
      </c>
      <c r="G69" s="375" t="s">
        <v>645</v>
      </c>
      <c r="H69" s="433">
        <f>H25</f>
        <v>0</v>
      </c>
      <c r="I69" s="375" t="s">
        <v>645</v>
      </c>
      <c r="J69" s="422">
        <f>SUM(J25,J40,J55)</f>
        <v>0</v>
      </c>
      <c r="K69" s="375" t="s">
        <v>645</v>
      </c>
      <c r="L69" s="423">
        <f>SUM(L25,L40,L55)</f>
        <v>0</v>
      </c>
      <c r="M69" s="375" t="s">
        <v>645</v>
      </c>
      <c r="N69" s="423">
        <f>SUM(N25,N40,N55)</f>
        <v>0</v>
      </c>
      <c r="O69" s="375" t="s">
        <v>645</v>
      </c>
      <c r="P69" s="423">
        <f>SUM(P25,P40,P55)</f>
        <v>0</v>
      </c>
      <c r="Q69" s="375" t="s">
        <v>645</v>
      </c>
      <c r="R69" s="424">
        <f>SUM(R25,R40,R55)</f>
        <v>0</v>
      </c>
      <c r="S69" s="425">
        <f>SUM(D69,F69,H69,J69,L69,N69,P69,R69)</f>
        <v>0</v>
      </c>
      <c r="T69" s="53"/>
      <c r="U69" s="53"/>
    </row>
    <row r="70" spans="1:21" ht="15.75" thickBot="1" x14ac:dyDescent="0.3">
      <c r="A70" s="434" t="s">
        <v>700</v>
      </c>
      <c r="B70" s="435" t="s">
        <v>661</v>
      </c>
      <c r="C70" s="436" t="s">
        <v>645</v>
      </c>
      <c r="D70" s="437">
        <f>SUM(D26,D41,D56)</f>
        <v>0</v>
      </c>
      <c r="E70" s="436" t="s">
        <v>645</v>
      </c>
      <c r="F70" s="437">
        <f>SUM(F26,F41,F56)</f>
        <v>0</v>
      </c>
      <c r="G70" s="438" t="s">
        <v>645</v>
      </c>
      <c r="H70" s="439">
        <f>H26</f>
        <v>0</v>
      </c>
      <c r="I70" s="438" t="s">
        <v>645</v>
      </c>
      <c r="J70" s="437">
        <f>SUM(J26,J41,J56)</f>
        <v>0</v>
      </c>
      <c r="K70" s="438" t="s">
        <v>645</v>
      </c>
      <c r="L70" s="440">
        <f>SUM(L26,L41,L56)</f>
        <v>0</v>
      </c>
      <c r="M70" s="438" t="s">
        <v>645</v>
      </c>
      <c r="N70" s="440">
        <f>SUM(N26,N41,N56)</f>
        <v>0</v>
      </c>
      <c r="O70" s="438" t="s">
        <v>645</v>
      </c>
      <c r="P70" s="440">
        <f>SUM(P26,P41,P56)</f>
        <v>0</v>
      </c>
      <c r="Q70" s="438" t="s">
        <v>645</v>
      </c>
      <c r="R70" s="441">
        <f>SUM(R26,R41,R56)</f>
        <v>0</v>
      </c>
      <c r="S70" s="442">
        <f>SUM(D70,F70,H70,J70,L70,N70,P70,R70)</f>
        <v>0</v>
      </c>
      <c r="T70" s="53"/>
      <c r="U70" s="53"/>
    </row>
    <row r="71" spans="1:2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</row>
  </sheetData>
  <sheetProtection password="F757" sheet="1" objects="1" scenarios="1"/>
  <mergeCells count="26">
    <mergeCell ref="A1:S1"/>
    <mergeCell ref="A2:S2"/>
    <mergeCell ref="A3:S3"/>
    <mergeCell ref="A5:S5"/>
    <mergeCell ref="F8:S8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I9:J10"/>
    <mergeCell ref="C10:D10"/>
    <mergeCell ref="E10:F10"/>
    <mergeCell ref="A9:A11"/>
    <mergeCell ref="C9:F9"/>
    <mergeCell ref="S9:S10"/>
    <mergeCell ref="G9:H10"/>
    <mergeCell ref="K9:L10"/>
    <mergeCell ref="M9:N10"/>
    <mergeCell ref="O9:P10"/>
    <mergeCell ref="Q9:R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sqref="A1:D1"/>
    </sheetView>
  </sheetViews>
  <sheetFormatPr defaultRowHeight="15" x14ac:dyDescent="0.25"/>
  <cols>
    <col min="1" max="1" width="6.7109375" customWidth="1"/>
    <col min="2" max="2" width="69.28515625" customWidth="1"/>
    <col min="3" max="3" width="17.28515625" customWidth="1"/>
    <col min="4" max="4" width="20" customWidth="1"/>
    <col min="6" max="6" width="23.140625" customWidth="1"/>
  </cols>
  <sheetData>
    <row r="1" spans="1:6" x14ac:dyDescent="0.25">
      <c r="A1" s="969" t="s">
        <v>0</v>
      </c>
      <c r="B1" s="970"/>
      <c r="C1" s="970"/>
      <c r="D1" s="971"/>
    </row>
    <row r="2" spans="1:6" x14ac:dyDescent="0.25">
      <c r="A2" s="969" t="s">
        <v>1</v>
      </c>
      <c r="B2" s="970"/>
      <c r="C2" s="970"/>
      <c r="D2" s="971"/>
    </row>
    <row r="3" spans="1:6" x14ac:dyDescent="0.25">
      <c r="A3" s="972"/>
      <c r="B3" s="973"/>
      <c r="C3" s="973"/>
      <c r="D3" s="974"/>
    </row>
    <row r="4" spans="1:6" x14ac:dyDescent="0.25">
      <c r="A4" s="1"/>
      <c r="B4" s="1"/>
      <c r="C4" s="1"/>
      <c r="D4" s="1"/>
    </row>
    <row r="5" spans="1:6" x14ac:dyDescent="0.25">
      <c r="A5" s="975" t="s">
        <v>716</v>
      </c>
      <c r="B5" s="976"/>
      <c r="C5" s="976"/>
      <c r="D5" s="977"/>
    </row>
    <row r="6" spans="1:6" x14ac:dyDescent="0.25">
      <c r="A6" s="1"/>
      <c r="B6" s="1"/>
      <c r="C6" s="1"/>
      <c r="D6" s="1"/>
    </row>
    <row r="8" spans="1:6" ht="15.75" thickBot="1" x14ac:dyDescent="0.3">
      <c r="A8" s="53"/>
      <c r="B8" s="1035" t="s">
        <v>717</v>
      </c>
      <c r="C8" s="1035"/>
      <c r="D8" s="1035"/>
      <c r="E8" s="53"/>
    </row>
    <row r="9" spans="1:6" ht="21" customHeight="1" thickBot="1" x14ac:dyDescent="0.3">
      <c r="A9" s="221" t="s">
        <v>4</v>
      </c>
      <c r="B9" s="121" t="s">
        <v>718</v>
      </c>
      <c r="C9" s="450" t="s">
        <v>150</v>
      </c>
      <c r="D9" s="57" t="s">
        <v>6</v>
      </c>
      <c r="E9" s="53"/>
      <c r="F9" s="7"/>
    </row>
    <row r="10" spans="1:6" x14ac:dyDescent="0.25">
      <c r="A10" s="97" t="s">
        <v>482</v>
      </c>
      <c r="B10" s="99" t="s">
        <v>719</v>
      </c>
      <c r="C10" s="99" t="s">
        <v>468</v>
      </c>
      <c r="D10" s="451">
        <f>SUM(D11,D12,D13,D40,D45,D46)</f>
        <v>93</v>
      </c>
      <c r="E10" s="53"/>
      <c r="F10" s="7"/>
    </row>
    <row r="11" spans="1:6" x14ac:dyDescent="0.25">
      <c r="A11" s="71" t="s">
        <v>484</v>
      </c>
      <c r="B11" s="65" t="s">
        <v>720</v>
      </c>
      <c r="C11" s="66" t="s">
        <v>468</v>
      </c>
      <c r="D11" s="452">
        <v>0</v>
      </c>
      <c r="E11" s="53"/>
      <c r="F11" s="7"/>
    </row>
    <row r="12" spans="1:6" x14ac:dyDescent="0.25">
      <c r="A12" s="71" t="s">
        <v>535</v>
      </c>
      <c r="B12" s="66" t="s">
        <v>721</v>
      </c>
      <c r="C12" s="66" t="s">
        <v>468</v>
      </c>
      <c r="D12" s="452">
        <v>6</v>
      </c>
      <c r="E12" s="53"/>
      <c r="F12" s="7"/>
    </row>
    <row r="13" spans="1:6" x14ac:dyDescent="0.25">
      <c r="A13" s="71">
        <v>1</v>
      </c>
      <c r="B13" s="65" t="s">
        <v>722</v>
      </c>
      <c r="C13" s="66" t="s">
        <v>468</v>
      </c>
      <c r="D13" s="453">
        <f>SUM(D14,D15,D16,D20,D21,D22,D26,D31,D38,D39)</f>
        <v>46</v>
      </c>
      <c r="E13" s="53"/>
      <c r="F13" s="7"/>
    </row>
    <row r="14" spans="1:6" x14ac:dyDescent="0.25">
      <c r="A14" s="71" t="s">
        <v>275</v>
      </c>
      <c r="B14" s="178" t="s">
        <v>723</v>
      </c>
      <c r="C14" s="66" t="s">
        <v>468</v>
      </c>
      <c r="D14" s="452">
        <v>2.2999999999999998</v>
      </c>
      <c r="E14" s="53"/>
      <c r="F14" s="7"/>
    </row>
    <row r="15" spans="1:6" x14ac:dyDescent="0.25">
      <c r="A15" s="71" t="s">
        <v>285</v>
      </c>
      <c r="B15" s="66" t="s">
        <v>724</v>
      </c>
      <c r="C15" s="66" t="s">
        <v>468</v>
      </c>
      <c r="D15" s="452">
        <v>1.3</v>
      </c>
      <c r="E15" s="53"/>
      <c r="F15" s="7"/>
    </row>
    <row r="16" spans="1:6" x14ac:dyDescent="0.25">
      <c r="A16" s="71" t="s">
        <v>287</v>
      </c>
      <c r="B16" s="66" t="s">
        <v>725</v>
      </c>
      <c r="C16" s="66" t="s">
        <v>468</v>
      </c>
      <c r="D16" s="453">
        <f>SUM(D17,D18,D19)</f>
        <v>16.399999999999999</v>
      </c>
      <c r="E16" s="53"/>
    </row>
    <row r="17" spans="1:5" x14ac:dyDescent="0.25">
      <c r="A17" s="91" t="s">
        <v>726</v>
      </c>
      <c r="B17" s="76" t="s">
        <v>727</v>
      </c>
      <c r="C17" s="66" t="s">
        <v>468</v>
      </c>
      <c r="D17" s="454">
        <v>11.4</v>
      </c>
      <c r="E17" s="53"/>
    </row>
    <row r="18" spans="1:5" x14ac:dyDescent="0.25">
      <c r="A18" s="91" t="s">
        <v>728</v>
      </c>
      <c r="B18" s="76" t="s">
        <v>729</v>
      </c>
      <c r="C18" s="77" t="s">
        <v>468</v>
      </c>
      <c r="D18" s="454">
        <v>0</v>
      </c>
      <c r="E18" s="53"/>
    </row>
    <row r="19" spans="1:5" x14ac:dyDescent="0.25">
      <c r="A19" s="91" t="s">
        <v>730</v>
      </c>
      <c r="B19" s="76" t="s">
        <v>731</v>
      </c>
      <c r="C19" s="77" t="s">
        <v>468</v>
      </c>
      <c r="D19" s="454">
        <v>5</v>
      </c>
      <c r="E19" s="53"/>
    </row>
    <row r="20" spans="1:5" x14ac:dyDescent="0.25">
      <c r="A20" s="71" t="s">
        <v>17</v>
      </c>
      <c r="B20" s="66" t="s">
        <v>732</v>
      </c>
      <c r="C20" s="66" t="s">
        <v>468</v>
      </c>
      <c r="D20" s="452">
        <v>2.5</v>
      </c>
      <c r="E20" s="53"/>
    </row>
    <row r="21" spans="1:5" x14ac:dyDescent="0.25">
      <c r="A21" s="71" t="s">
        <v>19</v>
      </c>
      <c r="B21" s="66" t="s">
        <v>733</v>
      </c>
      <c r="C21" s="66" t="s">
        <v>468</v>
      </c>
      <c r="D21" s="452">
        <v>1.5</v>
      </c>
      <c r="E21" s="53"/>
    </row>
    <row r="22" spans="1:5" x14ac:dyDescent="0.25">
      <c r="A22" s="71" t="s">
        <v>734</v>
      </c>
      <c r="B22" s="66" t="s">
        <v>735</v>
      </c>
      <c r="C22" s="66" t="s">
        <v>468</v>
      </c>
      <c r="D22" s="453">
        <f>SUM(D23,D24,D25)</f>
        <v>11.5</v>
      </c>
      <c r="E22" s="53"/>
    </row>
    <row r="23" spans="1:5" x14ac:dyDescent="0.25">
      <c r="A23" s="91" t="s">
        <v>736</v>
      </c>
      <c r="B23" s="76" t="s">
        <v>727</v>
      </c>
      <c r="C23" s="66" t="s">
        <v>468</v>
      </c>
      <c r="D23" s="455">
        <v>6.5</v>
      </c>
      <c r="E23" s="53"/>
    </row>
    <row r="24" spans="1:5" x14ac:dyDescent="0.25">
      <c r="A24" s="91" t="s">
        <v>737</v>
      </c>
      <c r="B24" s="76" t="s">
        <v>738</v>
      </c>
      <c r="C24" s="77" t="s">
        <v>468</v>
      </c>
      <c r="D24" s="455">
        <v>1</v>
      </c>
      <c r="E24" s="53"/>
    </row>
    <row r="25" spans="1:5" x14ac:dyDescent="0.25">
      <c r="A25" s="91" t="s">
        <v>739</v>
      </c>
      <c r="B25" s="76" t="s">
        <v>731</v>
      </c>
      <c r="C25" s="77" t="s">
        <v>468</v>
      </c>
      <c r="D25" s="455">
        <v>4</v>
      </c>
      <c r="E25" s="53"/>
    </row>
    <row r="26" spans="1:5" x14ac:dyDescent="0.25">
      <c r="A26" s="71" t="s">
        <v>740</v>
      </c>
      <c r="B26" s="66" t="s">
        <v>506</v>
      </c>
      <c r="C26" s="66" t="s">
        <v>468</v>
      </c>
      <c r="D26" s="453">
        <f>SUM(D27,D28,D29,D30)</f>
        <v>8.5</v>
      </c>
      <c r="E26" s="53"/>
    </row>
    <row r="27" spans="1:5" x14ac:dyDescent="0.25">
      <c r="A27" s="91" t="s">
        <v>741</v>
      </c>
      <c r="B27" s="76" t="s">
        <v>742</v>
      </c>
      <c r="C27" s="77" t="s">
        <v>468</v>
      </c>
      <c r="D27" s="454">
        <v>0</v>
      </c>
      <c r="E27" s="53"/>
    </row>
    <row r="28" spans="1:5" x14ac:dyDescent="0.25">
      <c r="A28" s="91" t="s">
        <v>743</v>
      </c>
      <c r="B28" s="76" t="s">
        <v>744</v>
      </c>
      <c r="C28" s="77" t="s">
        <v>468</v>
      </c>
      <c r="D28" s="454">
        <v>0</v>
      </c>
      <c r="E28" s="53"/>
    </row>
    <row r="29" spans="1:5" x14ac:dyDescent="0.25">
      <c r="A29" s="91" t="s">
        <v>745</v>
      </c>
      <c r="B29" s="76" t="s">
        <v>746</v>
      </c>
      <c r="C29" s="77" t="s">
        <v>468</v>
      </c>
      <c r="D29" s="454">
        <v>0</v>
      </c>
      <c r="E29" s="53"/>
    </row>
    <row r="30" spans="1:5" x14ac:dyDescent="0.25">
      <c r="A30" s="91" t="s">
        <v>747</v>
      </c>
      <c r="B30" s="76" t="s">
        <v>748</v>
      </c>
      <c r="C30" s="77" t="s">
        <v>468</v>
      </c>
      <c r="D30" s="454">
        <v>8.5</v>
      </c>
      <c r="E30" s="53"/>
    </row>
    <row r="31" spans="1:5" x14ac:dyDescent="0.25">
      <c r="A31" s="71" t="s">
        <v>749</v>
      </c>
      <c r="B31" s="66" t="s">
        <v>750</v>
      </c>
      <c r="C31" s="66" t="s">
        <v>468</v>
      </c>
      <c r="D31" s="453">
        <f>SUM(D32,D34,D35,D36,D37)</f>
        <v>2</v>
      </c>
      <c r="E31" s="53"/>
    </row>
    <row r="32" spans="1:5" x14ac:dyDescent="0.25">
      <c r="A32" s="91" t="s">
        <v>751</v>
      </c>
      <c r="B32" s="76" t="s">
        <v>752</v>
      </c>
      <c r="C32" s="77" t="s">
        <v>468</v>
      </c>
      <c r="D32" s="454">
        <v>1</v>
      </c>
      <c r="E32" s="53"/>
    </row>
    <row r="33" spans="1:5" x14ac:dyDescent="0.25">
      <c r="A33" s="71" t="s">
        <v>753</v>
      </c>
      <c r="B33" s="178" t="s">
        <v>754</v>
      </c>
      <c r="C33" s="66" t="s">
        <v>468</v>
      </c>
      <c r="D33" s="456">
        <v>1</v>
      </c>
      <c r="E33" s="53"/>
    </row>
    <row r="34" spans="1:5" x14ac:dyDescent="0.25">
      <c r="A34" s="91" t="s">
        <v>755</v>
      </c>
      <c r="B34" s="76" t="s">
        <v>756</v>
      </c>
      <c r="C34" s="77" t="s">
        <v>468</v>
      </c>
      <c r="D34" s="454">
        <v>0</v>
      </c>
      <c r="E34" s="53"/>
    </row>
    <row r="35" spans="1:5" x14ac:dyDescent="0.25">
      <c r="A35" s="91" t="s">
        <v>757</v>
      </c>
      <c r="B35" s="76" t="s">
        <v>758</v>
      </c>
      <c r="C35" s="77" t="s">
        <v>468</v>
      </c>
      <c r="D35" s="454">
        <v>0</v>
      </c>
      <c r="E35" s="53"/>
    </row>
    <row r="36" spans="1:5" ht="26.25" customHeight="1" x14ac:dyDescent="0.25">
      <c r="A36" s="91" t="s">
        <v>759</v>
      </c>
      <c r="B36" s="110" t="s">
        <v>760</v>
      </c>
      <c r="C36" s="77" t="s">
        <v>468</v>
      </c>
      <c r="D36" s="454">
        <v>0</v>
      </c>
      <c r="E36" s="53"/>
    </row>
    <row r="37" spans="1:5" x14ac:dyDescent="0.25">
      <c r="A37" s="91" t="s">
        <v>761</v>
      </c>
      <c r="B37" s="76" t="s">
        <v>762</v>
      </c>
      <c r="C37" s="77" t="s">
        <v>468</v>
      </c>
      <c r="D37" s="454">
        <v>1</v>
      </c>
      <c r="E37" s="53"/>
    </row>
    <row r="38" spans="1:5" x14ac:dyDescent="0.25">
      <c r="A38" s="71" t="s">
        <v>763</v>
      </c>
      <c r="B38" s="66" t="s">
        <v>764</v>
      </c>
      <c r="C38" s="77" t="s">
        <v>468</v>
      </c>
      <c r="D38" s="454">
        <v>0</v>
      </c>
      <c r="E38" s="53"/>
    </row>
    <row r="39" spans="1:5" x14ac:dyDescent="0.25">
      <c r="A39" s="71" t="s">
        <v>765</v>
      </c>
      <c r="B39" s="66" t="s">
        <v>583</v>
      </c>
      <c r="C39" s="77" t="s">
        <v>468</v>
      </c>
      <c r="D39" s="452">
        <v>0</v>
      </c>
      <c r="E39" s="53"/>
    </row>
    <row r="40" spans="1:5" x14ac:dyDescent="0.25">
      <c r="A40" s="71" t="s">
        <v>342</v>
      </c>
      <c r="B40" s="241" t="s">
        <v>766</v>
      </c>
      <c r="C40" s="66" t="s">
        <v>468</v>
      </c>
      <c r="D40" s="457">
        <f>SUM(D41,D42,D43,D44)</f>
        <v>16</v>
      </c>
      <c r="E40" s="53"/>
    </row>
    <row r="41" spans="1:5" x14ac:dyDescent="0.25">
      <c r="A41" s="91" t="s">
        <v>290</v>
      </c>
      <c r="B41" s="76" t="s">
        <v>767</v>
      </c>
      <c r="C41" s="77" t="s">
        <v>468</v>
      </c>
      <c r="D41" s="454">
        <v>7</v>
      </c>
      <c r="E41" s="53"/>
    </row>
    <row r="42" spans="1:5" x14ac:dyDescent="0.25">
      <c r="A42" s="91" t="s">
        <v>345</v>
      </c>
      <c r="B42" s="76" t="s">
        <v>768</v>
      </c>
      <c r="C42" s="77" t="s">
        <v>468</v>
      </c>
      <c r="D42" s="454">
        <v>9</v>
      </c>
      <c r="E42" s="53"/>
    </row>
    <row r="43" spans="1:5" x14ac:dyDescent="0.25">
      <c r="A43" s="91" t="s">
        <v>347</v>
      </c>
      <c r="B43" s="76" t="s">
        <v>769</v>
      </c>
      <c r="C43" s="77" t="s">
        <v>468</v>
      </c>
      <c r="D43" s="454">
        <v>0</v>
      </c>
      <c r="E43" s="53"/>
    </row>
    <row r="44" spans="1:5" x14ac:dyDescent="0.25">
      <c r="A44" s="91" t="s">
        <v>349</v>
      </c>
      <c r="B44" s="76" t="s">
        <v>770</v>
      </c>
      <c r="C44" s="77" t="s">
        <v>468</v>
      </c>
      <c r="D44" s="454">
        <v>0</v>
      </c>
      <c r="E44" s="53"/>
    </row>
    <row r="45" spans="1:5" x14ac:dyDescent="0.25">
      <c r="A45" s="71" t="s">
        <v>353</v>
      </c>
      <c r="B45" s="65" t="s">
        <v>771</v>
      </c>
      <c r="C45" s="66" t="s">
        <v>468</v>
      </c>
      <c r="D45" s="458">
        <v>13</v>
      </c>
      <c r="E45" s="53"/>
    </row>
    <row r="46" spans="1:5" ht="25.5" x14ac:dyDescent="0.25">
      <c r="A46" s="158" t="s">
        <v>159</v>
      </c>
      <c r="B46" s="459" t="s">
        <v>772</v>
      </c>
      <c r="C46" s="159" t="s">
        <v>468</v>
      </c>
      <c r="D46" s="460">
        <v>12</v>
      </c>
      <c r="E46" s="53"/>
    </row>
    <row r="47" spans="1:5" ht="26.25" thickBot="1" x14ac:dyDescent="0.3">
      <c r="A47" s="117" t="s">
        <v>161</v>
      </c>
      <c r="B47" s="461" t="s">
        <v>773</v>
      </c>
      <c r="C47" s="117" t="s">
        <v>468</v>
      </c>
      <c r="D47" s="462">
        <v>8</v>
      </c>
      <c r="E47" s="53"/>
    </row>
    <row r="48" spans="1:5" x14ac:dyDescent="0.25">
      <c r="A48" s="463"/>
      <c r="B48" s="464"/>
      <c r="C48" s="463"/>
      <c r="D48" s="465"/>
      <c r="E48" s="53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7"/>
  <sheetViews>
    <sheetView workbookViewId="0">
      <selection sqref="A1:Q1"/>
    </sheetView>
  </sheetViews>
  <sheetFormatPr defaultRowHeight="15" x14ac:dyDescent="0.25"/>
  <cols>
    <col min="1" max="1" width="6.5703125" customWidth="1"/>
    <col min="2" max="2" width="45.85546875" customWidth="1"/>
    <col min="3" max="4" width="11.7109375" customWidth="1"/>
    <col min="5" max="5" width="12.5703125" customWidth="1"/>
    <col min="6" max="6" width="12.7109375" customWidth="1"/>
    <col min="7" max="7" width="10" customWidth="1"/>
    <col min="8" max="8" width="9.42578125" customWidth="1"/>
    <col min="9" max="9" width="10.42578125" customWidth="1"/>
    <col min="12" max="12" width="11.85546875" customWidth="1"/>
    <col min="13" max="13" width="13.85546875" customWidth="1"/>
    <col min="14" max="14" width="12.42578125" customWidth="1"/>
    <col min="15" max="15" width="12.28515625" customWidth="1"/>
    <col min="16" max="16" width="11.5703125" customWidth="1"/>
    <col min="17" max="17" width="15.140625" customWidth="1"/>
    <col min="18" max="18" width="5.42578125" customWidth="1"/>
    <col min="19" max="19" width="19.5703125" customWidth="1"/>
  </cols>
  <sheetData>
    <row r="1" spans="1:19" x14ac:dyDescent="0.25">
      <c r="A1" s="969" t="s">
        <v>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0"/>
      <c r="Q1" s="971"/>
    </row>
    <row r="2" spans="1:19" x14ac:dyDescent="0.25">
      <c r="A2" s="969" t="s">
        <v>1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1"/>
    </row>
    <row r="3" spans="1:19" x14ac:dyDescent="0.25">
      <c r="A3" s="972"/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4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x14ac:dyDescent="0.25">
      <c r="A5" s="975" t="s">
        <v>774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7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9" ht="15.75" thickBot="1" x14ac:dyDescent="0.3">
      <c r="A8" s="466"/>
      <c r="B8" s="467"/>
      <c r="C8" s="467"/>
      <c r="D8" s="467"/>
      <c r="E8" s="467"/>
      <c r="F8" s="467"/>
      <c r="G8" s="467"/>
      <c r="H8" s="467"/>
      <c r="I8" s="467"/>
      <c r="J8" s="1036" t="s">
        <v>775</v>
      </c>
      <c r="K8" s="1036"/>
      <c r="L8" s="1036"/>
      <c r="M8" s="1036"/>
      <c r="N8" s="1036"/>
      <c r="O8" s="1036"/>
      <c r="P8" s="1036"/>
      <c r="Q8" s="1036"/>
      <c r="R8" s="468"/>
      <c r="S8" s="53"/>
    </row>
    <row r="9" spans="1:19" ht="20.25" customHeight="1" x14ac:dyDescent="0.25">
      <c r="A9" s="1037" t="s">
        <v>4</v>
      </c>
      <c r="B9" s="1040" t="s">
        <v>5</v>
      </c>
      <c r="C9" s="1042" t="s">
        <v>150</v>
      </c>
      <c r="D9" s="1045" t="s">
        <v>776</v>
      </c>
      <c r="E9" s="1037" t="s">
        <v>777</v>
      </c>
      <c r="F9" s="1048" t="s">
        <v>778</v>
      </c>
      <c r="G9" s="1048"/>
      <c r="H9" s="1048"/>
      <c r="I9" s="1048"/>
      <c r="J9" s="1048"/>
      <c r="K9" s="1048"/>
      <c r="L9" s="1048"/>
      <c r="M9" s="1048"/>
      <c r="N9" s="1049"/>
      <c r="O9" s="1037" t="s">
        <v>779</v>
      </c>
      <c r="P9" s="1045" t="s">
        <v>780</v>
      </c>
      <c r="Q9" s="1050" t="s">
        <v>480</v>
      </c>
      <c r="R9" s="469"/>
      <c r="S9" s="444"/>
    </row>
    <row r="10" spans="1:19" ht="15" customHeight="1" x14ac:dyDescent="0.25">
      <c r="A10" s="1038"/>
      <c r="B10" s="1019"/>
      <c r="C10" s="1043"/>
      <c r="D10" s="1046"/>
      <c r="E10" s="1038"/>
      <c r="F10" s="1053" t="s">
        <v>781</v>
      </c>
      <c r="G10" s="1056" t="s">
        <v>782</v>
      </c>
      <c r="H10" s="1056"/>
      <c r="I10" s="1056"/>
      <c r="J10" s="1057" t="s">
        <v>783</v>
      </c>
      <c r="K10" s="1058"/>
      <c r="L10" s="1058"/>
      <c r="M10" s="1058"/>
      <c r="N10" s="1059"/>
      <c r="O10" s="1038"/>
      <c r="P10" s="1046"/>
      <c r="Q10" s="1051"/>
      <c r="R10" s="469"/>
      <c r="S10" s="444"/>
    </row>
    <row r="11" spans="1:19" ht="20.25" customHeight="1" x14ac:dyDescent="0.25">
      <c r="A11" s="1038"/>
      <c r="B11" s="1019"/>
      <c r="C11" s="1043"/>
      <c r="D11" s="1046"/>
      <c r="E11" s="1038"/>
      <c r="F11" s="1054"/>
      <c r="G11" s="1056"/>
      <c r="H11" s="1056"/>
      <c r="I11" s="1056"/>
      <c r="J11" s="1060"/>
      <c r="K11" s="1061"/>
      <c r="L11" s="1061"/>
      <c r="M11" s="1061"/>
      <c r="N11" s="1062"/>
      <c r="O11" s="1038"/>
      <c r="P11" s="1046"/>
      <c r="Q11" s="1051"/>
      <c r="R11" s="469"/>
      <c r="S11" s="444"/>
    </row>
    <row r="12" spans="1:19" ht="92.25" customHeight="1" thickBot="1" x14ac:dyDescent="0.3">
      <c r="A12" s="1039"/>
      <c r="B12" s="1041"/>
      <c r="C12" s="1044"/>
      <c r="D12" s="1047"/>
      <c r="E12" s="1039"/>
      <c r="F12" s="1055"/>
      <c r="G12" s="470" t="s">
        <v>784</v>
      </c>
      <c r="H12" s="470" t="s">
        <v>785</v>
      </c>
      <c r="I12" s="470" t="s">
        <v>786</v>
      </c>
      <c r="J12" s="470" t="s">
        <v>787</v>
      </c>
      <c r="K12" s="470" t="s">
        <v>788</v>
      </c>
      <c r="L12" s="470" t="s">
        <v>789</v>
      </c>
      <c r="M12" s="471" t="s">
        <v>790</v>
      </c>
      <c r="N12" s="472" t="s">
        <v>791</v>
      </c>
      <c r="O12" s="1039"/>
      <c r="P12" s="1047"/>
      <c r="Q12" s="1052"/>
      <c r="R12" s="469"/>
      <c r="S12" s="473"/>
    </row>
    <row r="13" spans="1:19" x14ac:dyDescent="0.25">
      <c r="A13" s="474">
        <v>1</v>
      </c>
      <c r="B13" s="60">
        <v>2</v>
      </c>
      <c r="C13" s="60">
        <v>3</v>
      </c>
      <c r="D13" s="475">
        <v>4</v>
      </c>
      <c r="E13" s="476">
        <v>5</v>
      </c>
      <c r="F13" s="477">
        <v>6</v>
      </c>
      <c r="G13" s="477">
        <v>7</v>
      </c>
      <c r="H13" s="477">
        <v>8</v>
      </c>
      <c r="I13" s="60">
        <v>9</v>
      </c>
      <c r="J13" s="477">
        <v>10</v>
      </c>
      <c r="K13" s="478">
        <v>11</v>
      </c>
      <c r="L13" s="478">
        <v>12</v>
      </c>
      <c r="M13" s="60">
        <v>13</v>
      </c>
      <c r="N13" s="479">
        <v>14</v>
      </c>
      <c r="O13" s="474">
        <v>15</v>
      </c>
      <c r="P13" s="479">
        <v>16</v>
      </c>
      <c r="Q13" s="480">
        <v>17</v>
      </c>
      <c r="R13" s="469"/>
      <c r="S13" s="53"/>
    </row>
    <row r="14" spans="1:19" ht="28.5" customHeight="1" x14ac:dyDescent="0.25">
      <c r="A14" s="240" t="s">
        <v>337</v>
      </c>
      <c r="B14" s="481" t="s">
        <v>792</v>
      </c>
      <c r="C14" s="482" t="s">
        <v>635</v>
      </c>
      <c r="D14" s="483">
        <f>SUM(D15,D16,D17,D23:D29)</f>
        <v>477.34092477093884</v>
      </c>
      <c r="E14" s="484">
        <f t="shared" ref="E14:N14" si="0">SUM(E15,E16,E17,E23:E29)</f>
        <v>393.22069477093885</v>
      </c>
      <c r="F14" s="485">
        <f t="shared" si="0"/>
        <v>65.708944290291996</v>
      </c>
      <c r="G14" s="485">
        <f t="shared" si="0"/>
        <v>15.648053594877366</v>
      </c>
      <c r="H14" s="485">
        <f t="shared" si="0"/>
        <v>14.093623825474358</v>
      </c>
      <c r="I14" s="485">
        <f t="shared" si="0"/>
        <v>102.02634739122963</v>
      </c>
      <c r="J14" s="485">
        <f t="shared" si="0"/>
        <v>99.581966329156344</v>
      </c>
      <c r="K14" s="485">
        <f t="shared" si="0"/>
        <v>80.661126980857958</v>
      </c>
      <c r="L14" s="485">
        <f t="shared" si="0"/>
        <v>14.593673581615805</v>
      </c>
      <c r="M14" s="485">
        <f t="shared" si="0"/>
        <v>0</v>
      </c>
      <c r="N14" s="486">
        <f t="shared" si="0"/>
        <v>0.90695877743544495</v>
      </c>
      <c r="O14" s="484">
        <f t="shared" ref="O14" si="1">SUM(O15,O16,O17,O23:O29)</f>
        <v>0</v>
      </c>
      <c r="P14" s="486">
        <f t="shared" ref="P14" si="2">SUM(P15,P16,P17,P23:P29)</f>
        <v>84.120229999999992</v>
      </c>
      <c r="Q14" s="487" t="s">
        <v>793</v>
      </c>
      <c r="R14" s="469"/>
      <c r="S14" s="53"/>
    </row>
    <row r="15" spans="1:19" x14ac:dyDescent="0.25">
      <c r="A15" s="151" t="s">
        <v>275</v>
      </c>
      <c r="B15" s="183" t="s">
        <v>794</v>
      </c>
      <c r="C15" s="488" t="s">
        <v>635</v>
      </c>
      <c r="D15" s="489">
        <v>70.022811799764597</v>
      </c>
      <c r="E15" s="490">
        <v>64.220571799764599</v>
      </c>
      <c r="F15" s="491">
        <v>0.78710038114829395</v>
      </c>
      <c r="G15" s="491">
        <v>3.4131444876289598</v>
      </c>
      <c r="H15" s="491">
        <v>2.3353657526688201</v>
      </c>
      <c r="I15" s="491">
        <v>12.5413985312139</v>
      </c>
      <c r="J15" s="491">
        <v>26.0768316448038</v>
      </c>
      <c r="K15" s="491">
        <v>13.824852387028301</v>
      </c>
      <c r="L15" s="491">
        <v>5.2418756178689003</v>
      </c>
      <c r="M15" s="491">
        <v>0</v>
      </c>
      <c r="N15" s="489">
        <v>2.99740358939516E-6</v>
      </c>
      <c r="O15" s="490">
        <v>0</v>
      </c>
      <c r="P15" s="489">
        <v>5.8022400000000003</v>
      </c>
      <c r="Q15" s="492"/>
      <c r="R15" s="469"/>
      <c r="S15" s="53"/>
    </row>
    <row r="16" spans="1:19" x14ac:dyDescent="0.25">
      <c r="A16" s="71" t="s">
        <v>285</v>
      </c>
      <c r="B16" s="493" t="s">
        <v>795</v>
      </c>
      <c r="C16" s="488" t="s">
        <v>635</v>
      </c>
      <c r="D16" s="489">
        <v>22.811209999999999</v>
      </c>
      <c r="E16" s="490">
        <v>21.665590000000002</v>
      </c>
      <c r="F16" s="491">
        <v>2.3505132906117399</v>
      </c>
      <c r="G16" s="494">
        <v>0.45479330482998198</v>
      </c>
      <c r="H16" s="494">
        <v>0</v>
      </c>
      <c r="I16" s="494">
        <v>11.939134233003299</v>
      </c>
      <c r="J16" s="494">
        <v>0.68651408711435502</v>
      </c>
      <c r="K16" s="494">
        <v>6.2346350844406597</v>
      </c>
      <c r="L16" s="494">
        <v>0</v>
      </c>
      <c r="M16" s="494">
        <v>0</v>
      </c>
      <c r="N16" s="495">
        <v>0</v>
      </c>
      <c r="O16" s="496">
        <v>0</v>
      </c>
      <c r="P16" s="495">
        <v>1.1456200000000001</v>
      </c>
      <c r="Q16" s="492"/>
      <c r="R16" s="469"/>
      <c r="S16" s="53"/>
    </row>
    <row r="17" spans="1:19" x14ac:dyDescent="0.25">
      <c r="A17" s="71" t="s">
        <v>287</v>
      </c>
      <c r="B17" s="493" t="s">
        <v>796</v>
      </c>
      <c r="C17" s="488" t="s">
        <v>635</v>
      </c>
      <c r="D17" s="497">
        <f>SUM(D18:D22)</f>
        <v>17.507470000000001</v>
      </c>
      <c r="E17" s="498">
        <f t="shared" ref="E17:P17" si="3">SUM(E18:E22)</f>
        <v>17.507470000000001</v>
      </c>
      <c r="F17" s="499">
        <f t="shared" si="3"/>
        <v>7.1982140184952117</v>
      </c>
      <c r="G17" s="499">
        <f>SUM(G18:G22)</f>
        <v>0.12054847206055011</v>
      </c>
      <c r="H17" s="500">
        <f t="shared" si="3"/>
        <v>2.7803218370548102</v>
      </c>
      <c r="I17" s="499">
        <f t="shared" si="3"/>
        <v>1.9959874777598567</v>
      </c>
      <c r="J17" s="499">
        <f t="shared" si="3"/>
        <v>1.3234836074299379</v>
      </c>
      <c r="K17" s="500">
        <f t="shared" si="3"/>
        <v>1.115161170879899</v>
      </c>
      <c r="L17" s="499">
        <f t="shared" si="3"/>
        <v>2.9658895333651167</v>
      </c>
      <c r="M17" s="499">
        <f t="shared" si="3"/>
        <v>0</v>
      </c>
      <c r="N17" s="501">
        <f t="shared" si="3"/>
        <v>7.8638829546045005E-3</v>
      </c>
      <c r="O17" s="498">
        <f t="shared" si="3"/>
        <v>0</v>
      </c>
      <c r="P17" s="501">
        <f t="shared" si="3"/>
        <v>0</v>
      </c>
      <c r="Q17" s="492"/>
      <c r="R17" s="469"/>
      <c r="S17" s="53"/>
    </row>
    <row r="18" spans="1:19" x14ac:dyDescent="0.25">
      <c r="A18" s="71" t="s">
        <v>726</v>
      </c>
      <c r="B18" s="493" t="s">
        <v>797</v>
      </c>
      <c r="C18" s="488" t="s">
        <v>635</v>
      </c>
      <c r="D18" s="489">
        <v>8.3588199999999997</v>
      </c>
      <c r="E18" s="490">
        <v>8.3588199999999997</v>
      </c>
      <c r="F18" s="491">
        <v>2.8192966623871198</v>
      </c>
      <c r="G18" s="494">
        <v>2.6815533133407499E-2</v>
      </c>
      <c r="H18" s="494">
        <v>1.1680846232912301</v>
      </c>
      <c r="I18" s="494">
        <v>1.3198390883998099</v>
      </c>
      <c r="J18" s="494">
        <v>0</v>
      </c>
      <c r="K18" s="494">
        <v>0.227923986974024</v>
      </c>
      <c r="L18" s="494">
        <v>2.7968601058144</v>
      </c>
      <c r="M18" s="494">
        <v>0</v>
      </c>
      <c r="N18" s="495">
        <v>0</v>
      </c>
      <c r="O18" s="496">
        <v>0</v>
      </c>
      <c r="P18" s="495">
        <v>0</v>
      </c>
      <c r="Q18" s="492"/>
      <c r="R18" s="469"/>
      <c r="S18" s="53"/>
    </row>
    <row r="19" spans="1:19" x14ac:dyDescent="0.25">
      <c r="A19" s="71" t="s">
        <v>728</v>
      </c>
      <c r="B19" s="493" t="s">
        <v>798</v>
      </c>
      <c r="C19" s="488" t="s">
        <v>635</v>
      </c>
      <c r="D19" s="489">
        <v>0</v>
      </c>
      <c r="E19" s="490">
        <v>0</v>
      </c>
      <c r="F19" s="491">
        <v>0</v>
      </c>
      <c r="G19" s="494">
        <v>0</v>
      </c>
      <c r="H19" s="494">
        <v>0</v>
      </c>
      <c r="I19" s="494">
        <v>0</v>
      </c>
      <c r="J19" s="494">
        <v>0</v>
      </c>
      <c r="K19" s="494">
        <v>0</v>
      </c>
      <c r="L19" s="494">
        <v>0</v>
      </c>
      <c r="M19" s="494">
        <v>0</v>
      </c>
      <c r="N19" s="495">
        <v>0</v>
      </c>
      <c r="O19" s="496">
        <v>0</v>
      </c>
      <c r="P19" s="495">
        <v>0</v>
      </c>
      <c r="Q19" s="492"/>
      <c r="R19" s="469"/>
      <c r="S19" s="53"/>
    </row>
    <row r="20" spans="1:19" x14ac:dyDescent="0.25">
      <c r="A20" s="71" t="s">
        <v>730</v>
      </c>
      <c r="B20" s="493" t="s">
        <v>799</v>
      </c>
      <c r="C20" s="488" t="s">
        <v>635</v>
      </c>
      <c r="D20" s="489">
        <v>0</v>
      </c>
      <c r="E20" s="490">
        <v>0</v>
      </c>
      <c r="F20" s="491">
        <v>0</v>
      </c>
      <c r="G20" s="494">
        <v>0</v>
      </c>
      <c r="H20" s="494">
        <v>0</v>
      </c>
      <c r="I20" s="494">
        <v>0</v>
      </c>
      <c r="J20" s="494">
        <v>0</v>
      </c>
      <c r="K20" s="494">
        <v>0</v>
      </c>
      <c r="L20" s="494">
        <v>0</v>
      </c>
      <c r="M20" s="494">
        <v>0</v>
      </c>
      <c r="N20" s="495">
        <v>0</v>
      </c>
      <c r="O20" s="496">
        <v>0</v>
      </c>
      <c r="P20" s="495">
        <v>0</v>
      </c>
      <c r="Q20" s="492"/>
      <c r="R20" s="469"/>
      <c r="S20" s="53"/>
    </row>
    <row r="21" spans="1:19" x14ac:dyDescent="0.25">
      <c r="A21" s="71" t="s">
        <v>800</v>
      </c>
      <c r="B21" s="493" t="s">
        <v>801</v>
      </c>
      <c r="C21" s="488" t="s">
        <v>635</v>
      </c>
      <c r="D21" s="489">
        <v>2.3061400000000001</v>
      </c>
      <c r="E21" s="490">
        <v>2.3061400000000001</v>
      </c>
      <c r="F21" s="491">
        <v>0.464048303958502</v>
      </c>
      <c r="G21" s="494">
        <v>8.8889456333524602E-2</v>
      </c>
      <c r="H21" s="494">
        <v>5.8974463230230201E-2</v>
      </c>
      <c r="I21" s="494">
        <v>0.63749529240097802</v>
      </c>
      <c r="J21" s="494">
        <v>0.57453463703288699</v>
      </c>
      <c r="K21" s="494">
        <v>0.43712271735991398</v>
      </c>
      <c r="L21" s="494">
        <v>3.7211246729358903E-2</v>
      </c>
      <c r="M21" s="494">
        <v>0</v>
      </c>
      <c r="N21" s="495">
        <v>7.8638829546045005E-3</v>
      </c>
      <c r="O21" s="496">
        <v>0</v>
      </c>
      <c r="P21" s="495">
        <v>0</v>
      </c>
      <c r="Q21" s="492"/>
      <c r="R21" s="469"/>
      <c r="S21" s="53"/>
    </row>
    <row r="22" spans="1:19" x14ac:dyDescent="0.25">
      <c r="A22" s="71" t="s">
        <v>802</v>
      </c>
      <c r="B22" s="493" t="s">
        <v>803</v>
      </c>
      <c r="C22" s="488" t="s">
        <v>635</v>
      </c>
      <c r="D22" s="489">
        <v>6.8425099999999999</v>
      </c>
      <c r="E22" s="490">
        <v>6.8425099999999999</v>
      </c>
      <c r="F22" s="491">
        <v>3.9148690521495899</v>
      </c>
      <c r="G22" s="494">
        <v>4.8434825936180103E-3</v>
      </c>
      <c r="H22" s="494">
        <v>1.5532627505333501</v>
      </c>
      <c r="I22" s="494">
        <v>3.8653096959068899E-2</v>
      </c>
      <c r="J22" s="494">
        <v>0.74894897039705099</v>
      </c>
      <c r="K22" s="494">
        <v>0.45011446654596099</v>
      </c>
      <c r="L22" s="494">
        <v>0.13181818082135799</v>
      </c>
      <c r="M22" s="494">
        <v>0</v>
      </c>
      <c r="N22" s="495">
        <v>0</v>
      </c>
      <c r="O22" s="496">
        <v>0</v>
      </c>
      <c r="P22" s="495">
        <v>0</v>
      </c>
      <c r="Q22" s="492"/>
      <c r="R22" s="469"/>
      <c r="S22" s="53"/>
    </row>
    <row r="23" spans="1:19" x14ac:dyDescent="0.25">
      <c r="A23" s="71" t="s">
        <v>17</v>
      </c>
      <c r="B23" s="493" t="s">
        <v>804</v>
      </c>
      <c r="C23" s="488" t="s">
        <v>635</v>
      </c>
      <c r="D23" s="502">
        <v>19.543639605851599</v>
      </c>
      <c r="E23" s="503">
        <v>5.5252296058515897</v>
      </c>
      <c r="F23" s="278">
        <v>1.98522703678819E-2</v>
      </c>
      <c r="G23" s="494">
        <v>1.34332446292654</v>
      </c>
      <c r="H23" s="494">
        <v>0.57801069881807599</v>
      </c>
      <c r="I23" s="494">
        <v>0.62378682277207997</v>
      </c>
      <c r="J23" s="494">
        <v>1.0275890672832799</v>
      </c>
      <c r="K23" s="494">
        <v>1.81670630666272</v>
      </c>
      <c r="L23" s="494">
        <v>0.11595997702102399</v>
      </c>
      <c r="M23" s="494">
        <v>0</v>
      </c>
      <c r="N23" s="495">
        <v>0</v>
      </c>
      <c r="O23" s="496">
        <v>0</v>
      </c>
      <c r="P23" s="495">
        <v>14.018409999999999</v>
      </c>
      <c r="Q23" s="492"/>
      <c r="R23" s="469"/>
      <c r="S23" s="53"/>
    </row>
    <row r="24" spans="1:19" x14ac:dyDescent="0.25">
      <c r="A24" s="71" t="s">
        <v>19</v>
      </c>
      <c r="B24" s="493" t="s">
        <v>805</v>
      </c>
      <c r="C24" s="488" t="s">
        <v>635</v>
      </c>
      <c r="D24" s="502">
        <v>12.537179999999999</v>
      </c>
      <c r="E24" s="503">
        <v>2.9126400000000001</v>
      </c>
      <c r="F24" s="278">
        <v>0.10358439641539301</v>
      </c>
      <c r="G24" s="494">
        <v>0</v>
      </c>
      <c r="H24" s="494">
        <v>0</v>
      </c>
      <c r="I24" s="494">
        <v>0.86175633104902505</v>
      </c>
      <c r="J24" s="494">
        <v>1.0104249917513799</v>
      </c>
      <c r="K24" s="494">
        <v>0.73102040254211498</v>
      </c>
      <c r="L24" s="494">
        <v>0.19025029363481699</v>
      </c>
      <c r="M24" s="494">
        <v>0</v>
      </c>
      <c r="N24" s="495">
        <v>1.5603584607274601E-2</v>
      </c>
      <c r="O24" s="496">
        <v>0</v>
      </c>
      <c r="P24" s="495">
        <v>9.6245399999999997</v>
      </c>
      <c r="Q24" s="492"/>
      <c r="R24" s="469"/>
      <c r="S24" s="53"/>
    </row>
    <row r="25" spans="1:19" x14ac:dyDescent="0.25">
      <c r="A25" s="71" t="s">
        <v>734</v>
      </c>
      <c r="B25" s="183" t="s">
        <v>806</v>
      </c>
      <c r="C25" s="488" t="s">
        <v>635</v>
      </c>
      <c r="D25" s="502">
        <v>14.307182093426</v>
      </c>
      <c r="E25" s="503">
        <v>14.157182093426</v>
      </c>
      <c r="F25" s="491">
        <v>0.30040085339563499</v>
      </c>
      <c r="G25" s="491">
        <v>9.9701078756047598E-2</v>
      </c>
      <c r="H25" s="491">
        <v>1.64759421741607</v>
      </c>
      <c r="I25" s="491">
        <v>0.76285497836827598</v>
      </c>
      <c r="J25" s="491">
        <v>3.2197831675676398</v>
      </c>
      <c r="K25" s="491">
        <v>6.5396935701786996</v>
      </c>
      <c r="L25" s="491">
        <v>1.5871542277436399</v>
      </c>
      <c r="M25" s="491">
        <v>0</v>
      </c>
      <c r="N25" s="489">
        <v>0</v>
      </c>
      <c r="O25" s="490">
        <v>0</v>
      </c>
      <c r="P25" s="489">
        <v>0.15</v>
      </c>
      <c r="Q25" s="492"/>
      <c r="R25" s="469"/>
      <c r="S25" s="53"/>
    </row>
    <row r="26" spans="1:19" x14ac:dyDescent="0.25">
      <c r="A26" s="71" t="s">
        <v>740</v>
      </c>
      <c r="B26" s="493" t="s">
        <v>807</v>
      </c>
      <c r="C26" s="488" t="s">
        <v>635</v>
      </c>
      <c r="D26" s="489">
        <v>240.76879</v>
      </c>
      <c r="E26" s="490">
        <v>196.42690999999999</v>
      </c>
      <c r="F26" s="491">
        <v>39.525603145216401</v>
      </c>
      <c r="G26" s="494">
        <v>7.5712147741135301</v>
      </c>
      <c r="H26" s="494">
        <v>5.0231866153931399</v>
      </c>
      <c r="I26" s="494">
        <v>54.299058351128203</v>
      </c>
      <c r="J26" s="494">
        <v>48.936345339112798</v>
      </c>
      <c r="K26" s="494">
        <v>37.232199546346401</v>
      </c>
      <c r="L26" s="494">
        <v>3.1694911030100399</v>
      </c>
      <c r="M26" s="494">
        <v>0</v>
      </c>
      <c r="N26" s="495">
        <v>0.66981112567954804</v>
      </c>
      <c r="O26" s="496">
        <v>0</v>
      </c>
      <c r="P26" s="495">
        <v>44.341880000000003</v>
      </c>
      <c r="Q26" s="492"/>
      <c r="R26" s="469"/>
      <c r="S26" s="53"/>
    </row>
    <row r="27" spans="1:19" x14ac:dyDescent="0.25">
      <c r="A27" s="71" t="s">
        <v>749</v>
      </c>
      <c r="B27" s="284" t="s">
        <v>808</v>
      </c>
      <c r="C27" s="488" t="s">
        <v>635</v>
      </c>
      <c r="D27" s="502">
        <v>60.600312430000002</v>
      </c>
      <c r="E27" s="503">
        <v>60.600312430000002</v>
      </c>
      <c r="F27" s="278">
        <v>12.2114582998052</v>
      </c>
      <c r="G27" s="278">
        <v>2.3191248754300799</v>
      </c>
      <c r="H27" s="278">
        <v>1.53864305547317</v>
      </c>
      <c r="I27" s="278">
        <v>16.632244717859699</v>
      </c>
      <c r="J27" s="278">
        <v>15.1684074264617</v>
      </c>
      <c r="K27" s="278">
        <v>11.5405204581664</v>
      </c>
      <c r="L27" s="278">
        <v>0.98243701686885598</v>
      </c>
      <c r="M27" s="278">
        <v>0</v>
      </c>
      <c r="N27" s="502">
        <v>0.20747657993490301</v>
      </c>
      <c r="O27" s="503">
        <v>0</v>
      </c>
      <c r="P27" s="502">
        <v>0</v>
      </c>
      <c r="Q27" s="492"/>
      <c r="R27" s="469"/>
      <c r="S27" s="53"/>
    </row>
    <row r="28" spans="1:19" x14ac:dyDescent="0.25">
      <c r="A28" s="71" t="s">
        <v>763</v>
      </c>
      <c r="B28" s="284" t="s">
        <v>809</v>
      </c>
      <c r="C28" s="488" t="s">
        <v>635</v>
      </c>
      <c r="D28" s="502">
        <v>0.41469</v>
      </c>
      <c r="E28" s="503">
        <v>0.41469</v>
      </c>
      <c r="F28" s="278">
        <v>8.2035028281713496E-2</v>
      </c>
      <c r="G28" s="278">
        <v>1.56102372145268E-2</v>
      </c>
      <c r="H28" s="278">
        <v>1.0356744192123899E-2</v>
      </c>
      <c r="I28" s="278">
        <v>0.11195312861611301</v>
      </c>
      <c r="J28" s="278">
        <v>0.104674732703565</v>
      </c>
      <c r="K28" s="278">
        <v>8.0241544485008795E-2</v>
      </c>
      <c r="L28" s="278">
        <v>6.58270048108357E-3</v>
      </c>
      <c r="M28" s="278">
        <v>0</v>
      </c>
      <c r="N28" s="502">
        <v>3.2358840258657601E-3</v>
      </c>
      <c r="O28" s="503">
        <v>0</v>
      </c>
      <c r="P28" s="502">
        <v>0</v>
      </c>
      <c r="Q28" s="492"/>
      <c r="R28" s="469"/>
      <c r="S28" s="53"/>
    </row>
    <row r="29" spans="1:19" x14ac:dyDescent="0.25">
      <c r="A29" s="71" t="s">
        <v>765</v>
      </c>
      <c r="B29" s="284" t="s">
        <v>810</v>
      </c>
      <c r="C29" s="488" t="s">
        <v>635</v>
      </c>
      <c r="D29" s="504">
        <f>SUM(D30:D33)</f>
        <v>18.82763884189664</v>
      </c>
      <c r="E29" s="505">
        <f t="shared" ref="E29:P29" si="4">SUM(E30:E33)</f>
        <v>9.7900988418966399</v>
      </c>
      <c r="F29" s="328">
        <f t="shared" si="4"/>
        <v>3.1301826065545164</v>
      </c>
      <c r="G29" s="328">
        <f t="shared" si="4"/>
        <v>0.31059190191714892</v>
      </c>
      <c r="H29" s="328">
        <f t="shared" si="4"/>
        <v>0.18014490445814813</v>
      </c>
      <c r="I29" s="328">
        <f t="shared" si="4"/>
        <v>2.2581728194591788</v>
      </c>
      <c r="J29" s="328">
        <f t="shared" si="4"/>
        <v>2.0279122649278887</v>
      </c>
      <c r="K29" s="328">
        <f t="shared" si="4"/>
        <v>1.5460965101277697</v>
      </c>
      <c r="L29" s="328">
        <f t="shared" si="4"/>
        <v>0.33403311162232691</v>
      </c>
      <c r="M29" s="328">
        <f t="shared" si="4"/>
        <v>0</v>
      </c>
      <c r="N29" s="506">
        <f t="shared" si="4"/>
        <v>2.9647228296597258E-3</v>
      </c>
      <c r="O29" s="505">
        <f t="shared" si="4"/>
        <v>0</v>
      </c>
      <c r="P29" s="506">
        <f t="shared" si="4"/>
        <v>9.0375399999999999</v>
      </c>
      <c r="Q29" s="492"/>
      <c r="R29" s="469"/>
      <c r="S29" s="53"/>
    </row>
    <row r="30" spans="1:19" x14ac:dyDescent="0.25">
      <c r="A30" s="71" t="s">
        <v>811</v>
      </c>
      <c r="B30" s="284" t="s">
        <v>812</v>
      </c>
      <c r="C30" s="488" t="s">
        <v>635</v>
      </c>
      <c r="D30" s="502">
        <v>0.19664999999999999</v>
      </c>
      <c r="E30" s="503">
        <v>0.19664999999999999</v>
      </c>
      <c r="F30" s="278">
        <v>1.8185928588915299E-2</v>
      </c>
      <c r="G30" s="278">
        <v>5.81885181094495E-3</v>
      </c>
      <c r="H30" s="278">
        <v>3.3364158282778102E-3</v>
      </c>
      <c r="I30" s="278">
        <v>6.9570436178580802E-2</v>
      </c>
      <c r="J30" s="278">
        <v>4.2443507965761698E-2</v>
      </c>
      <c r="K30" s="278">
        <v>5.65461049625086E-2</v>
      </c>
      <c r="L30" s="278">
        <v>6.1812566652233903E-4</v>
      </c>
      <c r="M30" s="278">
        <v>0</v>
      </c>
      <c r="N30" s="502">
        <v>1.3062899848860599E-4</v>
      </c>
      <c r="O30" s="503">
        <v>0</v>
      </c>
      <c r="P30" s="502">
        <v>0</v>
      </c>
      <c r="Q30" s="492"/>
      <c r="R30" s="469"/>
      <c r="S30" s="53"/>
    </row>
    <row r="31" spans="1:19" x14ac:dyDescent="0.25">
      <c r="A31" s="71" t="s">
        <v>813</v>
      </c>
      <c r="B31" s="284" t="s">
        <v>814</v>
      </c>
      <c r="C31" s="488" t="s">
        <v>635</v>
      </c>
      <c r="D31" s="502">
        <v>4.2664688418966401</v>
      </c>
      <c r="E31" s="503">
        <v>4.2664688418966401</v>
      </c>
      <c r="F31" s="278">
        <v>0.39455732359809098</v>
      </c>
      <c r="G31" s="278">
        <v>0.126244342471449</v>
      </c>
      <c r="H31" s="278">
        <v>7.2386036994447303E-2</v>
      </c>
      <c r="I31" s="278">
        <v>1.50938265076569</v>
      </c>
      <c r="J31" s="278">
        <v>0.92084365256401701</v>
      </c>
      <c r="K31" s="278">
        <v>1.22681004298581</v>
      </c>
      <c r="L31" s="278">
        <v>1.3410698685960599E-2</v>
      </c>
      <c r="M31" s="278">
        <v>0</v>
      </c>
      <c r="N31" s="502">
        <v>2.83409383117112E-3</v>
      </c>
      <c r="O31" s="503">
        <v>0</v>
      </c>
      <c r="P31" s="502">
        <v>0</v>
      </c>
      <c r="Q31" s="492"/>
      <c r="R31" s="469"/>
      <c r="S31" s="53"/>
    </row>
    <row r="32" spans="1:19" x14ac:dyDescent="0.25">
      <c r="A32" s="71" t="s">
        <v>815</v>
      </c>
      <c r="B32" s="284" t="s">
        <v>816</v>
      </c>
      <c r="C32" s="488" t="s">
        <v>635</v>
      </c>
      <c r="D32" s="502">
        <v>0</v>
      </c>
      <c r="E32" s="503">
        <v>0</v>
      </c>
      <c r="F32" s="278">
        <v>0</v>
      </c>
      <c r="G32" s="278">
        <v>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  <c r="M32" s="278">
        <v>0</v>
      </c>
      <c r="N32" s="502">
        <v>0</v>
      </c>
      <c r="O32" s="503">
        <v>0</v>
      </c>
      <c r="P32" s="502">
        <v>0</v>
      </c>
      <c r="Q32" s="492"/>
      <c r="R32" s="469"/>
      <c r="S32" s="53"/>
    </row>
    <row r="33" spans="1:19" x14ac:dyDescent="0.25">
      <c r="A33" s="158" t="s">
        <v>817</v>
      </c>
      <c r="B33" s="507" t="s">
        <v>818</v>
      </c>
      <c r="C33" s="488" t="s">
        <v>635</v>
      </c>
      <c r="D33" s="502">
        <v>14.364520000000001</v>
      </c>
      <c r="E33" s="503">
        <v>5.3269799999999998</v>
      </c>
      <c r="F33" s="278">
        <v>2.7174393543675102</v>
      </c>
      <c r="G33" s="278">
        <v>0.17852870763475501</v>
      </c>
      <c r="H33" s="278">
        <v>0.10442245163542301</v>
      </c>
      <c r="I33" s="278">
        <v>0.67921973251490797</v>
      </c>
      <c r="J33" s="278">
        <v>1.0646251043981101</v>
      </c>
      <c r="K33" s="278">
        <v>0.26274036217945101</v>
      </c>
      <c r="L33" s="278">
        <v>0.32000428726984398</v>
      </c>
      <c r="M33" s="278">
        <v>0</v>
      </c>
      <c r="N33" s="502">
        <v>0</v>
      </c>
      <c r="O33" s="503">
        <v>0</v>
      </c>
      <c r="P33" s="502">
        <v>9.0375399999999999</v>
      </c>
      <c r="Q33" s="508"/>
      <c r="R33" s="469"/>
      <c r="S33" s="53"/>
    </row>
    <row r="34" spans="1:19" ht="25.5" x14ac:dyDescent="0.25">
      <c r="A34" s="226" t="s">
        <v>342</v>
      </c>
      <c r="B34" s="366" t="s">
        <v>819</v>
      </c>
      <c r="C34" s="509" t="s">
        <v>645</v>
      </c>
      <c r="D34" s="510" t="s">
        <v>645</v>
      </c>
      <c r="E34" s="71" t="s">
        <v>645</v>
      </c>
      <c r="F34" s="66" t="s">
        <v>645</v>
      </c>
      <c r="G34" s="66" t="s">
        <v>645</v>
      </c>
      <c r="H34" s="66" t="s">
        <v>645</v>
      </c>
      <c r="I34" s="66" t="s">
        <v>645</v>
      </c>
      <c r="J34" s="66" t="s">
        <v>645</v>
      </c>
      <c r="K34" s="66" t="s">
        <v>645</v>
      </c>
      <c r="L34" s="66" t="s">
        <v>645</v>
      </c>
      <c r="M34" s="66" t="s">
        <v>645</v>
      </c>
      <c r="N34" s="510" t="s">
        <v>645</v>
      </c>
      <c r="O34" s="71" t="s">
        <v>645</v>
      </c>
      <c r="P34" s="510" t="s">
        <v>645</v>
      </c>
      <c r="Q34" s="511"/>
      <c r="R34" s="469"/>
      <c r="S34" s="53"/>
    </row>
    <row r="35" spans="1:19" x14ac:dyDescent="0.25">
      <c r="A35" s="71" t="s">
        <v>290</v>
      </c>
      <c r="B35" s="512" t="s">
        <v>820</v>
      </c>
      <c r="C35" s="509" t="s">
        <v>821</v>
      </c>
      <c r="D35" s="510">
        <f>SUM(E35,O35,P35)</f>
        <v>100.00000000000006</v>
      </c>
      <c r="E35" s="513">
        <f>SUM(F35:N35)</f>
        <v>91.713786049335042</v>
      </c>
      <c r="F35" s="514">
        <v>1.1240628031320199</v>
      </c>
      <c r="G35" s="515">
        <v>4.8743322353136804</v>
      </c>
      <c r="H35" s="515">
        <v>3.33514992135273</v>
      </c>
      <c r="I35" s="515">
        <v>17.910446908468899</v>
      </c>
      <c r="J35" s="515">
        <v>37.240480601339499</v>
      </c>
      <c r="K35" s="515">
        <v>19.743355103421901</v>
      </c>
      <c r="L35" s="515">
        <v>7.4859541956961504</v>
      </c>
      <c r="M35" s="515">
        <v>0</v>
      </c>
      <c r="N35" s="516">
        <v>4.2806101502556802E-6</v>
      </c>
      <c r="O35" s="517">
        <v>0</v>
      </c>
      <c r="P35" s="516">
        <v>8.2862139506650099</v>
      </c>
      <c r="Q35" s="511"/>
      <c r="R35" s="469"/>
      <c r="S35" s="53"/>
    </row>
    <row r="36" spans="1:19" x14ac:dyDescent="0.25">
      <c r="A36" s="71" t="s">
        <v>345</v>
      </c>
      <c r="B36" s="512" t="s">
        <v>822</v>
      </c>
      <c r="C36" s="509" t="s">
        <v>821</v>
      </c>
      <c r="D36" s="510">
        <f t="shared" ref="D36:D51" si="5">SUM(E36,O36,P36)</f>
        <v>99.999999999999943</v>
      </c>
      <c r="E36" s="513">
        <f t="shared" ref="E36:E51" si="6">SUM(F36:N36)</f>
        <v>94.977820115636078</v>
      </c>
      <c r="F36" s="514">
        <v>10.3042025855346</v>
      </c>
      <c r="G36" s="515">
        <v>1.9937272281039999</v>
      </c>
      <c r="H36" s="515">
        <v>0</v>
      </c>
      <c r="I36" s="515">
        <v>52.338890541112299</v>
      </c>
      <c r="J36" s="515">
        <v>3.0095470039263801</v>
      </c>
      <c r="K36" s="515">
        <v>27.3314527569588</v>
      </c>
      <c r="L36" s="515">
        <v>0</v>
      </c>
      <c r="M36" s="515">
        <v>0</v>
      </c>
      <c r="N36" s="516">
        <v>0</v>
      </c>
      <c r="O36" s="517">
        <v>0</v>
      </c>
      <c r="P36" s="516">
        <v>5.0221798843638696</v>
      </c>
      <c r="Q36" s="511"/>
      <c r="R36" s="469"/>
      <c r="S36" s="53"/>
    </row>
    <row r="37" spans="1:19" x14ac:dyDescent="0.25">
      <c r="A37" s="71" t="s">
        <v>347</v>
      </c>
      <c r="B37" s="512" t="s">
        <v>823</v>
      </c>
      <c r="C37" s="509" t="s">
        <v>821</v>
      </c>
      <c r="D37" s="510">
        <f t="shared" si="5"/>
        <v>100.00000000000009</v>
      </c>
      <c r="E37" s="513">
        <f t="shared" si="6"/>
        <v>100.00000000000009</v>
      </c>
      <c r="F37" s="514">
        <v>33.728404994809402</v>
      </c>
      <c r="G37" s="515">
        <v>0.32080524683397299</v>
      </c>
      <c r="H37" s="515">
        <v>13.9742765520879</v>
      </c>
      <c r="I37" s="515">
        <v>15.7897776049707</v>
      </c>
      <c r="J37" s="515">
        <v>0</v>
      </c>
      <c r="K37" s="515">
        <v>2.7267483565147201</v>
      </c>
      <c r="L37" s="515">
        <v>33.459987244783399</v>
      </c>
      <c r="M37" s="515">
        <v>0</v>
      </c>
      <c r="N37" s="516">
        <v>0</v>
      </c>
      <c r="O37" s="517">
        <v>0</v>
      </c>
      <c r="P37" s="516">
        <v>0</v>
      </c>
      <c r="Q37" s="511"/>
      <c r="R37" s="469"/>
      <c r="S37" s="53"/>
    </row>
    <row r="38" spans="1:19" x14ac:dyDescent="0.25">
      <c r="A38" s="158" t="s">
        <v>349</v>
      </c>
      <c r="B38" s="512" t="s">
        <v>824</v>
      </c>
      <c r="C38" s="509" t="s">
        <v>821</v>
      </c>
      <c r="D38" s="510">
        <f t="shared" si="5"/>
        <v>0</v>
      </c>
      <c r="E38" s="513">
        <f t="shared" si="6"/>
        <v>0</v>
      </c>
      <c r="F38" s="514">
        <v>0</v>
      </c>
      <c r="G38" s="515">
        <v>0</v>
      </c>
      <c r="H38" s="515">
        <v>0</v>
      </c>
      <c r="I38" s="515">
        <v>0</v>
      </c>
      <c r="J38" s="515">
        <v>0</v>
      </c>
      <c r="K38" s="515">
        <v>0</v>
      </c>
      <c r="L38" s="515">
        <v>0</v>
      </c>
      <c r="M38" s="515">
        <v>0</v>
      </c>
      <c r="N38" s="516">
        <v>0</v>
      </c>
      <c r="O38" s="517">
        <v>0</v>
      </c>
      <c r="P38" s="516">
        <v>0</v>
      </c>
      <c r="Q38" s="511"/>
      <c r="R38" s="469"/>
      <c r="S38" s="53"/>
    </row>
    <row r="39" spans="1:19" x14ac:dyDescent="0.25">
      <c r="A39" s="71" t="s">
        <v>825</v>
      </c>
      <c r="B39" s="512" t="s">
        <v>826</v>
      </c>
      <c r="C39" s="509" t="s">
        <v>821</v>
      </c>
      <c r="D39" s="510">
        <f t="shared" si="5"/>
        <v>0</v>
      </c>
      <c r="E39" s="513">
        <f t="shared" si="6"/>
        <v>0</v>
      </c>
      <c r="F39" s="514">
        <v>0</v>
      </c>
      <c r="G39" s="515">
        <v>0</v>
      </c>
      <c r="H39" s="515">
        <v>0</v>
      </c>
      <c r="I39" s="515">
        <v>0</v>
      </c>
      <c r="J39" s="515">
        <v>0</v>
      </c>
      <c r="K39" s="515">
        <v>0</v>
      </c>
      <c r="L39" s="515">
        <v>0</v>
      </c>
      <c r="M39" s="515">
        <v>0</v>
      </c>
      <c r="N39" s="516">
        <v>0</v>
      </c>
      <c r="O39" s="517">
        <v>0</v>
      </c>
      <c r="P39" s="516">
        <v>0</v>
      </c>
      <c r="Q39" s="511"/>
      <c r="R39" s="469"/>
      <c r="S39" s="53"/>
    </row>
    <row r="40" spans="1:19" x14ac:dyDescent="0.25">
      <c r="A40" s="71" t="s">
        <v>827</v>
      </c>
      <c r="B40" s="512" t="s">
        <v>828</v>
      </c>
      <c r="C40" s="509" t="s">
        <v>821</v>
      </c>
      <c r="D40" s="510">
        <f t="shared" si="5"/>
        <v>99.999999999999972</v>
      </c>
      <c r="E40" s="513">
        <f t="shared" si="6"/>
        <v>99.999999999999972</v>
      </c>
      <c r="F40" s="514">
        <v>20.122295435598101</v>
      </c>
      <c r="G40" s="515">
        <v>3.8544692140774002</v>
      </c>
      <c r="H40" s="515">
        <v>2.5572802705052702</v>
      </c>
      <c r="I40" s="515">
        <v>27.643390791581499</v>
      </c>
      <c r="J40" s="515">
        <v>24.913259257152099</v>
      </c>
      <c r="K40" s="515">
        <v>18.954734637095498</v>
      </c>
      <c r="L40" s="515">
        <v>1.61357275487867</v>
      </c>
      <c r="M40" s="515">
        <v>0</v>
      </c>
      <c r="N40" s="516">
        <v>0.34099763911143799</v>
      </c>
      <c r="O40" s="517">
        <v>0</v>
      </c>
      <c r="P40" s="516">
        <v>0</v>
      </c>
      <c r="Q40" s="511"/>
      <c r="R40" s="469"/>
      <c r="S40" s="53"/>
    </row>
    <row r="41" spans="1:19" x14ac:dyDescent="0.25">
      <c r="A41" s="71" t="s">
        <v>829</v>
      </c>
      <c r="B41" s="512" t="s">
        <v>830</v>
      </c>
      <c r="C41" s="509" t="s">
        <v>821</v>
      </c>
      <c r="D41" s="510">
        <f t="shared" si="5"/>
        <v>100.00000000000001</v>
      </c>
      <c r="E41" s="513">
        <f t="shared" si="6"/>
        <v>100.00000000000001</v>
      </c>
      <c r="F41" s="514">
        <v>57.213932491872001</v>
      </c>
      <c r="G41" s="515">
        <v>7.0785173768368806E-2</v>
      </c>
      <c r="H41" s="515">
        <v>22.7001897042657</v>
      </c>
      <c r="I41" s="515">
        <v>0.56489646283409001</v>
      </c>
      <c r="J41" s="515">
        <v>10.945529789464</v>
      </c>
      <c r="K41" s="515">
        <v>6.5782069232775804</v>
      </c>
      <c r="L41" s="515">
        <v>1.92645945451828</v>
      </c>
      <c r="M41" s="515">
        <v>0</v>
      </c>
      <c r="N41" s="516">
        <v>0</v>
      </c>
      <c r="O41" s="517">
        <v>0</v>
      </c>
      <c r="P41" s="516">
        <v>0</v>
      </c>
      <c r="Q41" s="511"/>
      <c r="R41" s="469"/>
      <c r="S41" s="53"/>
    </row>
    <row r="42" spans="1:19" x14ac:dyDescent="0.25">
      <c r="A42" s="158" t="s">
        <v>831</v>
      </c>
      <c r="B42" s="512" t="s">
        <v>832</v>
      </c>
      <c r="C42" s="509" t="s">
        <v>821</v>
      </c>
      <c r="D42" s="510">
        <f t="shared" si="5"/>
        <v>100</v>
      </c>
      <c r="E42" s="513">
        <f t="shared" si="6"/>
        <v>28.271241781378713</v>
      </c>
      <c r="F42" s="514">
        <v>0.10157918774729099</v>
      </c>
      <c r="G42" s="515">
        <v>6.8734610851314004</v>
      </c>
      <c r="H42" s="515">
        <v>2.9575386697420099</v>
      </c>
      <c r="I42" s="515">
        <v>3.19176384415782</v>
      </c>
      <c r="J42" s="515">
        <v>5.25792067397522</v>
      </c>
      <c r="K42" s="515">
        <v>9.2956396213874708</v>
      </c>
      <c r="L42" s="515">
        <v>0.59333869923749805</v>
      </c>
      <c r="M42" s="515">
        <v>0</v>
      </c>
      <c r="N42" s="516">
        <v>0</v>
      </c>
      <c r="O42" s="517">
        <v>0</v>
      </c>
      <c r="P42" s="516">
        <v>71.728758218621294</v>
      </c>
      <c r="Q42" s="511"/>
      <c r="R42" s="469"/>
      <c r="S42" s="53"/>
    </row>
    <row r="43" spans="1:19" x14ac:dyDescent="0.25">
      <c r="A43" s="158" t="s">
        <v>833</v>
      </c>
      <c r="B43" s="512" t="s">
        <v>834</v>
      </c>
      <c r="C43" s="509" t="s">
        <v>821</v>
      </c>
      <c r="D43" s="510">
        <f t="shared" si="5"/>
        <v>100.00000000000003</v>
      </c>
      <c r="E43" s="513">
        <f t="shared" si="6"/>
        <v>23.23201868362743</v>
      </c>
      <c r="F43" s="514">
        <v>0.82621766948702002</v>
      </c>
      <c r="G43" s="515">
        <v>0</v>
      </c>
      <c r="H43" s="515">
        <v>0</v>
      </c>
      <c r="I43" s="515">
        <v>6.8736057953146199</v>
      </c>
      <c r="J43" s="515">
        <v>8.0594279714527204</v>
      </c>
      <c r="K43" s="515">
        <v>5.8308200292419397</v>
      </c>
      <c r="L43" s="515">
        <v>1.5174887305982501</v>
      </c>
      <c r="M43" s="515">
        <v>0</v>
      </c>
      <c r="N43" s="516">
        <v>0.124458487532879</v>
      </c>
      <c r="O43" s="517">
        <v>0</v>
      </c>
      <c r="P43" s="516">
        <v>76.767981316372598</v>
      </c>
      <c r="Q43" s="511"/>
      <c r="R43" s="469"/>
      <c r="S43" s="53"/>
    </row>
    <row r="44" spans="1:19" x14ac:dyDescent="0.25">
      <c r="A44" s="71" t="s">
        <v>835</v>
      </c>
      <c r="B44" s="512" t="s">
        <v>836</v>
      </c>
      <c r="C44" s="509" t="s">
        <v>821</v>
      </c>
      <c r="D44" s="510">
        <f t="shared" si="5"/>
        <v>100</v>
      </c>
      <c r="E44" s="513">
        <f t="shared" si="6"/>
        <v>98.951575516265194</v>
      </c>
      <c r="F44" s="514">
        <v>2.09965073089875</v>
      </c>
      <c r="G44" s="515">
        <v>0.69686034681741504</v>
      </c>
      <c r="H44" s="515">
        <v>11.515854111992599</v>
      </c>
      <c r="I44" s="515">
        <v>5.3319722457352299</v>
      </c>
      <c r="J44" s="515">
        <v>22.5046633679674</v>
      </c>
      <c r="K44" s="515">
        <v>45.7091657006562</v>
      </c>
      <c r="L44" s="515">
        <v>11.093409012197601</v>
      </c>
      <c r="M44" s="515">
        <v>0</v>
      </c>
      <c r="N44" s="516">
        <v>0</v>
      </c>
      <c r="O44" s="517">
        <v>0</v>
      </c>
      <c r="P44" s="516">
        <v>1.0484244837348</v>
      </c>
      <c r="Q44" s="511"/>
      <c r="R44" s="469"/>
      <c r="S44" s="53"/>
    </row>
    <row r="45" spans="1:19" x14ac:dyDescent="0.25">
      <c r="A45" s="71" t="s">
        <v>837</v>
      </c>
      <c r="B45" s="512" t="s">
        <v>838</v>
      </c>
      <c r="C45" s="509" t="s">
        <v>821</v>
      </c>
      <c r="D45" s="510">
        <f t="shared" si="5"/>
        <v>100.00000000000004</v>
      </c>
      <c r="E45" s="513">
        <f t="shared" si="6"/>
        <v>81.583211013354344</v>
      </c>
      <c r="F45" s="514">
        <v>16.416414745954601</v>
      </c>
      <c r="G45" s="515">
        <v>3.1445997523655498</v>
      </c>
      <c r="H45" s="515">
        <v>2.0863113592891902</v>
      </c>
      <c r="I45" s="515">
        <v>22.552365840742102</v>
      </c>
      <c r="J45" s="515">
        <v>20.325036870066398</v>
      </c>
      <c r="K45" s="515">
        <v>15.463881156003</v>
      </c>
      <c r="L45" s="515">
        <v>1.31640446546666</v>
      </c>
      <c r="M45" s="515">
        <v>0</v>
      </c>
      <c r="N45" s="516">
        <v>0.27819682346684099</v>
      </c>
      <c r="O45" s="517">
        <v>0</v>
      </c>
      <c r="P45" s="516">
        <v>18.416788986645699</v>
      </c>
      <c r="Q45" s="511"/>
      <c r="R45" s="469"/>
      <c r="S45" s="53"/>
    </row>
    <row r="46" spans="1:19" x14ac:dyDescent="0.25">
      <c r="A46" s="71" t="s">
        <v>839</v>
      </c>
      <c r="B46" s="512" t="s">
        <v>840</v>
      </c>
      <c r="C46" s="509" t="s">
        <v>821</v>
      </c>
      <c r="D46" s="510">
        <f t="shared" si="5"/>
        <v>100.00000000000003</v>
      </c>
      <c r="E46" s="513">
        <f t="shared" si="6"/>
        <v>100.00000000000003</v>
      </c>
      <c r="F46" s="514">
        <v>20.150817397040299</v>
      </c>
      <c r="G46" s="515">
        <v>3.8269190082294098</v>
      </c>
      <c r="H46" s="515">
        <v>2.5390018529202698</v>
      </c>
      <c r="I46" s="515">
        <v>27.445806879414601</v>
      </c>
      <c r="J46" s="515">
        <v>25.030246244989002</v>
      </c>
      <c r="K46" s="515">
        <v>19.043664950567699</v>
      </c>
      <c r="L46" s="515">
        <v>1.62117483800711</v>
      </c>
      <c r="M46" s="515">
        <v>0</v>
      </c>
      <c r="N46" s="516">
        <v>0.342368828831635</v>
      </c>
      <c r="O46" s="517">
        <v>0</v>
      </c>
      <c r="P46" s="516">
        <v>0</v>
      </c>
      <c r="Q46" s="511"/>
      <c r="R46" s="469"/>
      <c r="S46" s="53"/>
    </row>
    <row r="47" spans="1:19" x14ac:dyDescent="0.25">
      <c r="A47" s="158" t="s">
        <v>841</v>
      </c>
      <c r="B47" s="518" t="s">
        <v>842</v>
      </c>
      <c r="C47" s="509" t="s">
        <v>821</v>
      </c>
      <c r="D47" s="510">
        <f t="shared" si="5"/>
        <v>99.999999999999957</v>
      </c>
      <c r="E47" s="513">
        <f t="shared" si="6"/>
        <v>99.999999999999957</v>
      </c>
      <c r="F47" s="519">
        <v>19.782253799636699</v>
      </c>
      <c r="G47" s="520">
        <v>3.7643148410925802</v>
      </c>
      <c r="H47" s="520">
        <v>2.4974665876013198</v>
      </c>
      <c r="I47" s="520">
        <v>26.996823799974099</v>
      </c>
      <c r="J47" s="520">
        <v>25.241682390114299</v>
      </c>
      <c r="K47" s="520">
        <v>19.349765966145501</v>
      </c>
      <c r="L47" s="520">
        <v>1.5873786397269201</v>
      </c>
      <c r="M47" s="520">
        <v>0</v>
      </c>
      <c r="N47" s="521">
        <v>0.78031397570854499</v>
      </c>
      <c r="O47" s="522">
        <v>0</v>
      </c>
      <c r="P47" s="521">
        <v>0</v>
      </c>
      <c r="Q47" s="523"/>
      <c r="R47" s="469"/>
      <c r="S47" s="53"/>
    </row>
    <row r="48" spans="1:19" x14ac:dyDescent="0.25">
      <c r="A48" s="158" t="s">
        <v>843</v>
      </c>
      <c r="B48" s="518" t="s">
        <v>844</v>
      </c>
      <c r="C48" s="509" t="s">
        <v>821</v>
      </c>
      <c r="D48" s="510">
        <f t="shared" si="5"/>
        <v>100.00000000000001</v>
      </c>
      <c r="E48" s="513">
        <f t="shared" si="6"/>
        <v>100.00000000000001</v>
      </c>
      <c r="F48" s="519">
        <v>9.2478660508087192</v>
      </c>
      <c r="G48" s="520">
        <v>2.9589889707322401</v>
      </c>
      <c r="H48" s="520">
        <v>1.6966264064468899</v>
      </c>
      <c r="I48" s="520">
        <v>35.377796175225399</v>
      </c>
      <c r="J48" s="520">
        <v>21.583273819355</v>
      </c>
      <c r="K48" s="520">
        <v>28.754693599038202</v>
      </c>
      <c r="L48" s="520">
        <v>0.31432782431850398</v>
      </c>
      <c r="M48" s="520">
        <v>0</v>
      </c>
      <c r="N48" s="521">
        <v>6.6427154075060196E-2</v>
      </c>
      <c r="O48" s="524">
        <v>0</v>
      </c>
      <c r="P48" s="521">
        <v>0</v>
      </c>
      <c r="Q48" s="523"/>
      <c r="R48" s="469"/>
      <c r="S48" s="53"/>
    </row>
    <row r="49" spans="1:19" x14ac:dyDescent="0.25">
      <c r="A49" s="66" t="s">
        <v>845</v>
      </c>
      <c r="B49" s="512" t="s">
        <v>846</v>
      </c>
      <c r="C49" s="509" t="s">
        <v>821</v>
      </c>
      <c r="D49" s="510">
        <f t="shared" si="5"/>
        <v>100.00000000000001</v>
      </c>
      <c r="E49" s="513">
        <f t="shared" si="6"/>
        <v>100.00000000000001</v>
      </c>
      <c r="F49" s="514">
        <v>9.2478660508087103</v>
      </c>
      <c r="G49" s="515">
        <v>2.9589889707322401</v>
      </c>
      <c r="H49" s="515">
        <v>1.6966264064468899</v>
      </c>
      <c r="I49" s="515">
        <v>35.377796175225399</v>
      </c>
      <c r="J49" s="515">
        <v>21.583273819355</v>
      </c>
      <c r="K49" s="515">
        <v>28.754693599038202</v>
      </c>
      <c r="L49" s="515">
        <v>0.31432782431850398</v>
      </c>
      <c r="M49" s="515">
        <v>0</v>
      </c>
      <c r="N49" s="516">
        <v>6.6427154075060196E-2</v>
      </c>
      <c r="O49" s="525">
        <v>0</v>
      </c>
      <c r="P49" s="516">
        <v>0</v>
      </c>
      <c r="Q49" s="492"/>
      <c r="R49" s="469"/>
      <c r="S49" s="53"/>
    </row>
    <row r="50" spans="1:19" x14ac:dyDescent="0.25">
      <c r="A50" s="66" t="s">
        <v>847</v>
      </c>
      <c r="B50" s="512" t="s">
        <v>848</v>
      </c>
      <c r="C50" s="509" t="s">
        <v>821</v>
      </c>
      <c r="D50" s="510">
        <f t="shared" si="5"/>
        <v>0</v>
      </c>
      <c r="E50" s="513">
        <f t="shared" si="6"/>
        <v>0</v>
      </c>
      <c r="F50" s="514">
        <v>0</v>
      </c>
      <c r="G50" s="515">
        <v>0</v>
      </c>
      <c r="H50" s="515">
        <v>0</v>
      </c>
      <c r="I50" s="515">
        <v>0</v>
      </c>
      <c r="J50" s="515">
        <v>0</v>
      </c>
      <c r="K50" s="515">
        <v>0</v>
      </c>
      <c r="L50" s="515">
        <v>0</v>
      </c>
      <c r="M50" s="515">
        <v>0</v>
      </c>
      <c r="N50" s="516">
        <v>0</v>
      </c>
      <c r="O50" s="525">
        <v>0</v>
      </c>
      <c r="P50" s="516">
        <v>0</v>
      </c>
      <c r="Q50" s="492"/>
      <c r="R50" s="469"/>
      <c r="S50" s="53"/>
    </row>
    <row r="51" spans="1:19" ht="15.75" thickBot="1" x14ac:dyDescent="0.3">
      <c r="A51" s="117" t="s">
        <v>849</v>
      </c>
      <c r="B51" s="526" t="s">
        <v>850</v>
      </c>
      <c r="C51" s="461" t="s">
        <v>821</v>
      </c>
      <c r="D51" s="527">
        <f t="shared" si="5"/>
        <v>100.00000000000006</v>
      </c>
      <c r="E51" s="528">
        <f t="shared" si="6"/>
        <v>37.084288232394847</v>
      </c>
      <c r="F51" s="529">
        <v>18.917717782198899</v>
      </c>
      <c r="G51" s="530">
        <v>1.2428449237061501</v>
      </c>
      <c r="H51" s="530">
        <v>0.72694703084699497</v>
      </c>
      <c r="I51" s="530">
        <v>4.7284540834981499</v>
      </c>
      <c r="J51" s="530">
        <v>7.4114909819339996</v>
      </c>
      <c r="K51" s="530">
        <v>1.8290925292279201</v>
      </c>
      <c r="L51" s="530">
        <v>2.22774090098273</v>
      </c>
      <c r="M51" s="530">
        <v>0</v>
      </c>
      <c r="N51" s="531">
        <v>0</v>
      </c>
      <c r="O51" s="532">
        <v>0</v>
      </c>
      <c r="P51" s="531">
        <v>62.915711767605202</v>
      </c>
      <c r="Q51" s="533"/>
      <c r="R51" s="469"/>
      <c r="S51" s="53"/>
    </row>
    <row r="52" spans="1:19" x14ac:dyDescent="0.25">
      <c r="A52" s="534"/>
      <c r="B52" s="535"/>
      <c r="C52" s="536"/>
      <c r="D52" s="537"/>
      <c r="E52" s="537"/>
      <c r="F52" s="537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9"/>
      <c r="R52" s="469"/>
      <c r="S52" s="53"/>
    </row>
    <row r="53" spans="1:19" x14ac:dyDescent="0.25">
      <c r="A53" s="540"/>
      <c r="C53" s="541"/>
      <c r="D53" s="542"/>
      <c r="E53" s="542"/>
      <c r="F53" s="542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544"/>
      <c r="R53" s="469"/>
      <c r="S53" s="53"/>
    </row>
    <row r="54" spans="1:19" x14ac:dyDescent="0.25">
      <c r="A54" s="540"/>
      <c r="B54" s="542"/>
      <c r="C54" s="541"/>
      <c r="D54" s="542"/>
      <c r="E54" s="542"/>
      <c r="F54" s="542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4"/>
      <c r="R54" s="469"/>
      <c r="S54" s="53"/>
    </row>
    <row r="55" spans="1:19" x14ac:dyDescent="0.25">
      <c r="A55" s="545"/>
      <c r="B55" s="546" t="s">
        <v>851</v>
      </c>
      <c r="C55" s="547"/>
      <c r="D55" s="547"/>
      <c r="E55" s="547"/>
      <c r="F55" s="547"/>
      <c r="G55" s="469"/>
      <c r="H55" s="469"/>
      <c r="I55" s="469"/>
      <c r="J55" s="469"/>
      <c r="K55" s="469"/>
      <c r="L55" s="469"/>
      <c r="M55" s="469"/>
      <c r="N55" s="469"/>
      <c r="O55" s="469"/>
      <c r="P55" s="469"/>
      <c r="Q55" s="468"/>
      <c r="R55" s="469"/>
      <c r="S55" s="53"/>
    </row>
    <row r="56" spans="1:19" x14ac:dyDescent="0.25">
      <c r="A56" s="545"/>
      <c r="B56" s="547"/>
      <c r="C56" s="547"/>
      <c r="D56" s="547"/>
      <c r="E56" s="547"/>
      <c r="F56" s="547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8"/>
      <c r="R56" s="469"/>
      <c r="S56" s="53"/>
    </row>
    <row r="57" spans="1:19" x14ac:dyDescent="0.25">
      <c r="A57" s="51"/>
      <c r="B57" s="548"/>
      <c r="C57" s="548"/>
      <c r="D57" s="548"/>
      <c r="E57" s="548"/>
      <c r="F57" s="548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3"/>
      <c r="R57" s="549"/>
    </row>
  </sheetData>
  <sheetProtection password="F757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9"/>
  <sheetViews>
    <sheetView workbookViewId="0">
      <selection sqref="A1:P1"/>
    </sheetView>
  </sheetViews>
  <sheetFormatPr defaultRowHeight="15" x14ac:dyDescent="0.25"/>
  <cols>
    <col min="1" max="1" width="7.28515625" customWidth="1"/>
    <col min="2" max="2" width="45.85546875" customWidth="1"/>
    <col min="3" max="3" width="10" customWidth="1"/>
    <col min="4" max="4" width="12" customWidth="1"/>
    <col min="5" max="5" width="13" customWidth="1"/>
    <col min="6" max="6" width="12.5703125" customWidth="1"/>
    <col min="7" max="7" width="10" customWidth="1"/>
    <col min="8" max="8" width="9.42578125" customWidth="1"/>
    <col min="9" max="9" width="10.42578125" customWidth="1"/>
    <col min="12" max="12" width="13" customWidth="1"/>
    <col min="13" max="13" width="13.85546875" customWidth="1"/>
    <col min="14" max="14" width="13.140625" customWidth="1"/>
    <col min="15" max="15" width="12.28515625" customWidth="1"/>
    <col min="16" max="16" width="13.85546875" customWidth="1"/>
    <col min="18" max="18" width="21.28515625" customWidth="1"/>
  </cols>
  <sheetData>
    <row r="1" spans="1:18" x14ac:dyDescent="0.25">
      <c r="A1" s="969" t="s">
        <v>0</v>
      </c>
      <c r="B1" s="970"/>
      <c r="C1" s="970"/>
      <c r="D1" s="970"/>
      <c r="E1" s="970"/>
      <c r="F1" s="970"/>
      <c r="G1" s="970"/>
      <c r="H1" s="970"/>
      <c r="I1" s="970"/>
      <c r="J1" s="970"/>
      <c r="K1" s="970"/>
      <c r="L1" s="970"/>
      <c r="M1" s="970"/>
      <c r="N1" s="970"/>
      <c r="O1" s="970"/>
      <c r="P1" s="971"/>
    </row>
    <row r="2" spans="1:18" x14ac:dyDescent="0.25">
      <c r="A2" s="969" t="s">
        <v>1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1"/>
    </row>
    <row r="3" spans="1:18" x14ac:dyDescent="0.25">
      <c r="A3" s="972"/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4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x14ac:dyDescent="0.25">
      <c r="A5" s="975" t="s">
        <v>852</v>
      </c>
      <c r="B5" s="976"/>
      <c r="C5" s="976"/>
      <c r="D5" s="976"/>
      <c r="E5" s="976"/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7"/>
    </row>
    <row r="6" spans="1: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8" spans="1:18" ht="15.75" thickBot="1" x14ac:dyDescent="0.3">
      <c r="A8" s="466"/>
      <c r="B8" s="467"/>
      <c r="C8" s="467"/>
      <c r="D8" s="467"/>
      <c r="E8" s="467"/>
      <c r="F8" s="467"/>
      <c r="G8" s="467"/>
      <c r="H8" s="467"/>
      <c r="I8" s="1063" t="s">
        <v>853</v>
      </c>
      <c r="J8" s="1063"/>
      <c r="K8" s="1063"/>
      <c r="L8" s="1063"/>
      <c r="M8" s="1063"/>
      <c r="N8" s="1063"/>
      <c r="O8" s="1063"/>
      <c r="P8" s="1063"/>
      <c r="Q8" s="468"/>
    </row>
    <row r="9" spans="1:18" ht="18" customHeight="1" x14ac:dyDescent="0.25">
      <c r="A9" s="1037" t="s">
        <v>4</v>
      </c>
      <c r="B9" s="1040" t="s">
        <v>5</v>
      </c>
      <c r="C9" s="1042" t="s">
        <v>150</v>
      </c>
      <c r="D9" s="1045" t="s">
        <v>776</v>
      </c>
      <c r="E9" s="1037" t="s">
        <v>777</v>
      </c>
      <c r="F9" s="1048" t="s">
        <v>854</v>
      </c>
      <c r="G9" s="1048"/>
      <c r="H9" s="1048"/>
      <c r="I9" s="1048"/>
      <c r="J9" s="1048"/>
      <c r="K9" s="1048"/>
      <c r="L9" s="1048"/>
      <c r="M9" s="1048"/>
      <c r="N9" s="1049"/>
      <c r="O9" s="1037" t="s">
        <v>779</v>
      </c>
      <c r="P9" s="1045" t="s">
        <v>780</v>
      </c>
      <c r="Q9" s="469"/>
      <c r="R9" s="7"/>
    </row>
    <row r="10" spans="1:18" ht="15" customHeight="1" x14ac:dyDescent="0.25">
      <c r="A10" s="1038"/>
      <c r="B10" s="1019"/>
      <c r="C10" s="1043"/>
      <c r="D10" s="1046"/>
      <c r="E10" s="1038"/>
      <c r="F10" s="1053" t="s">
        <v>781</v>
      </c>
      <c r="G10" s="1056" t="s">
        <v>855</v>
      </c>
      <c r="H10" s="1056"/>
      <c r="I10" s="1056"/>
      <c r="J10" s="1057" t="s">
        <v>856</v>
      </c>
      <c r="K10" s="1058"/>
      <c r="L10" s="1058"/>
      <c r="M10" s="1058"/>
      <c r="N10" s="1059"/>
      <c r="O10" s="1038"/>
      <c r="P10" s="1046"/>
      <c r="Q10" s="469"/>
      <c r="R10" s="7"/>
    </row>
    <row r="11" spans="1:18" x14ac:dyDescent="0.25">
      <c r="A11" s="1038"/>
      <c r="B11" s="1019"/>
      <c r="C11" s="1043"/>
      <c r="D11" s="1046"/>
      <c r="E11" s="1038"/>
      <c r="F11" s="1054"/>
      <c r="G11" s="1056"/>
      <c r="H11" s="1056"/>
      <c r="I11" s="1056"/>
      <c r="J11" s="1060"/>
      <c r="K11" s="1061"/>
      <c r="L11" s="1061"/>
      <c r="M11" s="1061"/>
      <c r="N11" s="1062"/>
      <c r="O11" s="1038"/>
      <c r="P11" s="1046"/>
      <c r="Q11" s="469"/>
      <c r="R11" s="7"/>
    </row>
    <row r="12" spans="1:18" ht="85.5" customHeight="1" thickBot="1" x14ac:dyDescent="0.3">
      <c r="A12" s="1039"/>
      <c r="B12" s="1041"/>
      <c r="C12" s="1044"/>
      <c r="D12" s="1047"/>
      <c r="E12" s="1039"/>
      <c r="F12" s="1055"/>
      <c r="G12" s="470" t="s">
        <v>857</v>
      </c>
      <c r="H12" s="470" t="s">
        <v>858</v>
      </c>
      <c r="I12" s="470" t="s">
        <v>859</v>
      </c>
      <c r="J12" s="470" t="s">
        <v>787</v>
      </c>
      <c r="K12" s="470" t="s">
        <v>788</v>
      </c>
      <c r="L12" s="470" t="s">
        <v>789</v>
      </c>
      <c r="M12" s="471" t="s">
        <v>790</v>
      </c>
      <c r="N12" s="472" t="s">
        <v>791</v>
      </c>
      <c r="O12" s="1039"/>
      <c r="P12" s="1047"/>
      <c r="Q12" s="469"/>
      <c r="R12" s="7"/>
    </row>
    <row r="13" spans="1:18" x14ac:dyDescent="0.25">
      <c r="A13" s="474">
        <v>1</v>
      </c>
      <c r="B13" s="60">
        <v>2</v>
      </c>
      <c r="C13" s="60">
        <v>3</v>
      </c>
      <c r="D13" s="475">
        <v>4</v>
      </c>
      <c r="E13" s="476">
        <v>5</v>
      </c>
      <c r="F13" s="477">
        <v>6</v>
      </c>
      <c r="G13" s="477">
        <v>7</v>
      </c>
      <c r="H13" s="477">
        <v>8</v>
      </c>
      <c r="I13" s="60">
        <v>9</v>
      </c>
      <c r="J13" s="477">
        <v>10</v>
      </c>
      <c r="K13" s="478">
        <v>11</v>
      </c>
      <c r="L13" s="478">
        <v>12</v>
      </c>
      <c r="M13" s="60">
        <v>13</v>
      </c>
      <c r="N13" s="550">
        <v>14</v>
      </c>
      <c r="O13" s="551">
        <v>15</v>
      </c>
      <c r="P13" s="552">
        <v>16</v>
      </c>
      <c r="Q13" s="469"/>
    </row>
    <row r="14" spans="1:18" x14ac:dyDescent="0.25">
      <c r="A14" s="240" t="s">
        <v>337</v>
      </c>
      <c r="B14" s="553" t="s">
        <v>860</v>
      </c>
      <c r="C14" s="482" t="s">
        <v>635</v>
      </c>
      <c r="D14" s="554">
        <f t="shared" ref="D14:P14" si="0">SUM(D15,D16,D17,D27:D33,D37)</f>
        <v>323.33352458950264</v>
      </c>
      <c r="E14" s="484">
        <f>SUM(E15,E16,E17,E27:E33,E37)</f>
        <v>317.17818632992072</v>
      </c>
      <c r="F14" s="485">
        <f t="shared" si="0"/>
        <v>22.817364212868082</v>
      </c>
      <c r="G14" s="485">
        <f t="shared" si="0"/>
        <v>39.922469388510123</v>
      </c>
      <c r="H14" s="485">
        <f t="shared" si="0"/>
        <v>22.34468585914302</v>
      </c>
      <c r="I14" s="485">
        <f t="shared" si="0"/>
        <v>71.947245357829161</v>
      </c>
      <c r="J14" s="485">
        <f t="shared" si="0"/>
        <v>70.602099860786552</v>
      </c>
      <c r="K14" s="485">
        <f t="shared" si="0"/>
        <v>75.047276064981162</v>
      </c>
      <c r="L14" s="485">
        <f t="shared" si="0"/>
        <v>14.427591636888444</v>
      </c>
      <c r="M14" s="485">
        <f t="shared" si="0"/>
        <v>0</v>
      </c>
      <c r="N14" s="555">
        <f t="shared" si="0"/>
        <v>6.9453948914180719E-2</v>
      </c>
      <c r="O14" s="484">
        <f t="shared" si="0"/>
        <v>0</v>
      </c>
      <c r="P14" s="486">
        <f t="shared" si="0"/>
        <v>6.15533825958184</v>
      </c>
      <c r="Q14" s="469"/>
    </row>
    <row r="15" spans="1:18" x14ac:dyDescent="0.25">
      <c r="A15" s="556" t="s">
        <v>275</v>
      </c>
      <c r="B15" s="183" t="s">
        <v>794</v>
      </c>
      <c r="C15" s="488" t="s">
        <v>635</v>
      </c>
      <c r="D15" s="557">
        <v>25.114637659697401</v>
      </c>
      <c r="E15" s="558">
        <f>SUM(F15:N15)</f>
        <v>23.607759400115523</v>
      </c>
      <c r="F15" s="559">
        <v>1.69830987028183</v>
      </c>
      <c r="G15" s="559">
        <v>2.9714529327753998</v>
      </c>
      <c r="H15" s="559">
        <v>1.6631281417477799</v>
      </c>
      <c r="I15" s="559">
        <v>5.3550758882956702</v>
      </c>
      <c r="J15" s="559">
        <v>5.2549559159237296</v>
      </c>
      <c r="K15" s="559">
        <v>5.5858130014440803</v>
      </c>
      <c r="L15" s="559">
        <v>1.07385415128295</v>
      </c>
      <c r="M15" s="559">
        <v>0</v>
      </c>
      <c r="N15" s="560">
        <v>5.1694983640784399E-3</v>
      </c>
      <c r="O15" s="561">
        <v>0</v>
      </c>
      <c r="P15" s="562">
        <v>1.50687825958184</v>
      </c>
      <c r="Q15" s="469"/>
    </row>
    <row r="16" spans="1:18" x14ac:dyDescent="0.25">
      <c r="A16" s="71" t="s">
        <v>285</v>
      </c>
      <c r="B16" s="493" t="s">
        <v>795</v>
      </c>
      <c r="C16" s="488" t="s">
        <v>635</v>
      </c>
      <c r="D16" s="489">
        <v>1.27349</v>
      </c>
      <c r="E16" s="558">
        <f>SUM(F16:N16)</f>
        <v>1.2555700000000005</v>
      </c>
      <c r="F16" s="559">
        <v>9.0323985757806799E-2</v>
      </c>
      <c r="G16" s="559">
        <v>0.15803563123345599</v>
      </c>
      <c r="H16" s="559">
        <v>8.8452858466697398E-2</v>
      </c>
      <c r="I16" s="559">
        <v>0.284807741349418</v>
      </c>
      <c r="J16" s="559">
        <v>0.279482897446171</v>
      </c>
      <c r="K16" s="559">
        <v>0.29707940983966602</v>
      </c>
      <c r="L16" s="559">
        <v>5.7112538037799997E-2</v>
      </c>
      <c r="M16" s="559">
        <v>0</v>
      </c>
      <c r="N16" s="560">
        <v>2.7493786898532201E-4</v>
      </c>
      <c r="O16" s="561">
        <v>0</v>
      </c>
      <c r="P16" s="562">
        <v>1.7919999999999998E-2</v>
      </c>
      <c r="Q16" s="469"/>
    </row>
    <row r="17" spans="1:17" x14ac:dyDescent="0.25">
      <c r="A17" s="71" t="s">
        <v>287</v>
      </c>
      <c r="B17" s="493" t="s">
        <v>796</v>
      </c>
      <c r="C17" s="488" t="s">
        <v>635</v>
      </c>
      <c r="D17" s="497">
        <f>SUM(D18:D26)</f>
        <v>29.228529999999999</v>
      </c>
      <c r="E17" s="498">
        <f t="shared" ref="E17:P17" si="1">SUM(E18:E26)</f>
        <v>29.228530000000006</v>
      </c>
      <c r="F17" s="563">
        <f t="shared" si="1"/>
        <v>2.1026604071789103</v>
      </c>
      <c r="G17" s="563">
        <f t="shared" si="1"/>
        <v>3.6789260563536867</v>
      </c>
      <c r="H17" s="563">
        <f t="shared" si="1"/>
        <v>2.0591022621435857</v>
      </c>
      <c r="I17" s="563">
        <f t="shared" si="1"/>
        <v>6.6300657169761266</v>
      </c>
      <c r="J17" s="563">
        <f t="shared" si="1"/>
        <v>6.5061081839262886</v>
      </c>
      <c r="K17" s="563">
        <f t="shared" si="1"/>
        <v>6.9157390212261864</v>
      </c>
      <c r="L17" s="563">
        <f t="shared" si="1"/>
        <v>1.3295280481486327</v>
      </c>
      <c r="M17" s="563">
        <f t="shared" si="1"/>
        <v>0</v>
      </c>
      <c r="N17" s="564">
        <f t="shared" si="1"/>
        <v>6.4003040465872565E-3</v>
      </c>
      <c r="O17" s="565">
        <f t="shared" si="1"/>
        <v>0</v>
      </c>
      <c r="P17" s="566">
        <f t="shared" si="1"/>
        <v>0</v>
      </c>
      <c r="Q17" s="469"/>
    </row>
    <row r="18" spans="1:17" x14ac:dyDescent="0.25">
      <c r="A18" s="71" t="s">
        <v>726</v>
      </c>
      <c r="B18" s="493" t="s">
        <v>797</v>
      </c>
      <c r="C18" s="488" t="s">
        <v>635</v>
      </c>
      <c r="D18" s="489">
        <v>0.13178000000000001</v>
      </c>
      <c r="E18" s="558">
        <f>SUM(F18:N18)</f>
        <v>0.13177999999999998</v>
      </c>
      <c r="F18" s="559">
        <v>9.4800726707103405E-3</v>
      </c>
      <c r="G18" s="559">
        <v>1.6586837439525302E-2</v>
      </c>
      <c r="H18" s="559">
        <v>9.28368604597226E-3</v>
      </c>
      <c r="I18" s="559">
        <v>2.9892370919205099E-2</v>
      </c>
      <c r="J18" s="559">
        <v>2.9333494926970499E-2</v>
      </c>
      <c r="K18" s="559">
        <v>3.1180360018693599E-2</v>
      </c>
      <c r="L18" s="559">
        <v>5.9943215134331696E-3</v>
      </c>
      <c r="M18" s="559">
        <v>0</v>
      </c>
      <c r="N18" s="560">
        <v>2.8856465489686601E-5</v>
      </c>
      <c r="O18" s="561">
        <v>0</v>
      </c>
      <c r="P18" s="562">
        <v>0</v>
      </c>
      <c r="Q18" s="469"/>
    </row>
    <row r="19" spans="1:17" x14ac:dyDescent="0.25">
      <c r="A19" s="71" t="s">
        <v>728</v>
      </c>
      <c r="B19" s="493" t="s">
        <v>798</v>
      </c>
      <c r="C19" s="488" t="s">
        <v>635</v>
      </c>
      <c r="D19" s="489">
        <v>0</v>
      </c>
      <c r="E19" s="558">
        <f t="shared" ref="E19:E35" si="2">SUM(F19:N19)</f>
        <v>0</v>
      </c>
      <c r="F19" s="559">
        <v>0</v>
      </c>
      <c r="G19" s="559">
        <v>0</v>
      </c>
      <c r="H19" s="559">
        <v>0</v>
      </c>
      <c r="I19" s="559">
        <v>0</v>
      </c>
      <c r="J19" s="559">
        <v>0</v>
      </c>
      <c r="K19" s="559">
        <v>0</v>
      </c>
      <c r="L19" s="559">
        <v>0</v>
      </c>
      <c r="M19" s="559">
        <v>0</v>
      </c>
      <c r="N19" s="560">
        <v>0</v>
      </c>
      <c r="O19" s="561">
        <v>0</v>
      </c>
      <c r="P19" s="562">
        <v>0</v>
      </c>
      <c r="Q19" s="469"/>
    </row>
    <row r="20" spans="1:17" x14ac:dyDescent="0.25">
      <c r="A20" s="71" t="s">
        <v>730</v>
      </c>
      <c r="B20" s="284" t="s">
        <v>799</v>
      </c>
      <c r="C20" s="488" t="s">
        <v>635</v>
      </c>
      <c r="D20" s="489">
        <v>0</v>
      </c>
      <c r="E20" s="558">
        <f t="shared" si="2"/>
        <v>0</v>
      </c>
      <c r="F20" s="559">
        <v>0</v>
      </c>
      <c r="G20" s="559">
        <v>0</v>
      </c>
      <c r="H20" s="559">
        <v>0</v>
      </c>
      <c r="I20" s="559">
        <v>0</v>
      </c>
      <c r="J20" s="559">
        <v>0</v>
      </c>
      <c r="K20" s="559">
        <v>0</v>
      </c>
      <c r="L20" s="559">
        <v>0</v>
      </c>
      <c r="M20" s="559">
        <v>0</v>
      </c>
      <c r="N20" s="560">
        <v>0</v>
      </c>
      <c r="O20" s="561">
        <v>0</v>
      </c>
      <c r="P20" s="562">
        <v>0</v>
      </c>
      <c r="Q20" s="469"/>
    </row>
    <row r="21" spans="1:17" x14ac:dyDescent="0.25">
      <c r="A21" s="71" t="s">
        <v>800</v>
      </c>
      <c r="B21" s="493" t="s">
        <v>801</v>
      </c>
      <c r="C21" s="488" t="s">
        <v>635</v>
      </c>
      <c r="D21" s="489">
        <v>0.107</v>
      </c>
      <c r="E21" s="558">
        <f t="shared" si="2"/>
        <v>0.10700000000000008</v>
      </c>
      <c r="F21" s="559">
        <v>7.6974334175596197E-3</v>
      </c>
      <c r="G21" s="559">
        <v>1.3467837350350601E-2</v>
      </c>
      <c r="H21" s="559">
        <v>7.5379754660724798E-3</v>
      </c>
      <c r="I21" s="559">
        <v>2.4271389348573001E-2</v>
      </c>
      <c r="J21" s="559">
        <v>2.3817604774516998E-2</v>
      </c>
      <c r="K21" s="559">
        <v>2.5317184109881801E-2</v>
      </c>
      <c r="L21" s="559">
        <v>4.8671452567715101E-3</v>
      </c>
      <c r="M21" s="559">
        <v>0</v>
      </c>
      <c r="N21" s="560">
        <v>2.3430276274066302E-5</v>
      </c>
      <c r="O21" s="561">
        <v>0</v>
      </c>
      <c r="P21" s="562">
        <v>0</v>
      </c>
      <c r="Q21" s="469"/>
    </row>
    <row r="22" spans="1:17" x14ac:dyDescent="0.25">
      <c r="A22" s="71" t="s">
        <v>802</v>
      </c>
      <c r="B22" s="493" t="s">
        <v>861</v>
      </c>
      <c r="C22" s="488" t="s">
        <v>635</v>
      </c>
      <c r="D22" s="489">
        <v>5.1282300000000003</v>
      </c>
      <c r="E22" s="558">
        <f t="shared" si="2"/>
        <v>5.1282300000000003</v>
      </c>
      <c r="F22" s="559">
        <v>0.36891784088721202</v>
      </c>
      <c r="G22" s="559">
        <v>0.64547820126344602</v>
      </c>
      <c r="H22" s="559">
        <v>0.36127543854557798</v>
      </c>
      <c r="I22" s="559">
        <v>1.1632641775610499</v>
      </c>
      <c r="J22" s="559">
        <v>1.1415154704002</v>
      </c>
      <c r="K22" s="559">
        <v>1.2133863838113901</v>
      </c>
      <c r="L22" s="559">
        <v>0.23326953570218101</v>
      </c>
      <c r="M22" s="559">
        <v>0</v>
      </c>
      <c r="N22" s="560">
        <v>1.12295182894351E-3</v>
      </c>
      <c r="O22" s="561">
        <v>0</v>
      </c>
      <c r="P22" s="562">
        <v>0</v>
      </c>
      <c r="Q22" s="469"/>
    </row>
    <row r="23" spans="1:17" x14ac:dyDescent="0.25">
      <c r="A23" s="71" t="s">
        <v>862</v>
      </c>
      <c r="B23" s="493" t="s">
        <v>863</v>
      </c>
      <c r="C23" s="488" t="s">
        <v>635</v>
      </c>
      <c r="D23" s="489">
        <v>2.6509100000000001</v>
      </c>
      <c r="E23" s="558">
        <f t="shared" si="2"/>
        <v>2.6509099999999988</v>
      </c>
      <c r="F23" s="559">
        <v>0.190702833840588</v>
      </c>
      <c r="G23" s="559">
        <v>0.33366378234035499</v>
      </c>
      <c r="H23" s="559">
        <v>0.18675228544641301</v>
      </c>
      <c r="I23" s="559">
        <v>0.60132026857967802</v>
      </c>
      <c r="J23" s="559">
        <v>0.59007781937210102</v>
      </c>
      <c r="K23" s="559">
        <v>0.62722968718436101</v>
      </c>
      <c r="L23" s="559">
        <v>0.120582841426431</v>
      </c>
      <c r="M23" s="559">
        <v>0</v>
      </c>
      <c r="N23" s="560">
        <v>5.8048181007182395E-4</v>
      </c>
      <c r="O23" s="561">
        <v>0</v>
      </c>
      <c r="P23" s="562">
        <v>0</v>
      </c>
      <c r="Q23" s="469"/>
    </row>
    <row r="24" spans="1:17" x14ac:dyDescent="0.25">
      <c r="A24" s="71" t="s">
        <v>864</v>
      </c>
      <c r="B24" s="493" t="s">
        <v>865</v>
      </c>
      <c r="C24" s="488" t="s">
        <v>635</v>
      </c>
      <c r="D24" s="489">
        <v>0</v>
      </c>
      <c r="E24" s="558">
        <f t="shared" si="2"/>
        <v>0</v>
      </c>
      <c r="F24" s="559">
        <v>0</v>
      </c>
      <c r="G24" s="559">
        <v>0</v>
      </c>
      <c r="H24" s="559">
        <v>0</v>
      </c>
      <c r="I24" s="559">
        <v>0</v>
      </c>
      <c r="J24" s="559">
        <v>0</v>
      </c>
      <c r="K24" s="559">
        <v>0</v>
      </c>
      <c r="L24" s="559">
        <v>0</v>
      </c>
      <c r="M24" s="559">
        <v>0</v>
      </c>
      <c r="N24" s="560">
        <v>0</v>
      </c>
      <c r="O24" s="561">
        <v>0</v>
      </c>
      <c r="P24" s="562">
        <v>0</v>
      </c>
      <c r="Q24" s="469"/>
    </row>
    <row r="25" spans="1:17" x14ac:dyDescent="0.25">
      <c r="A25" s="71" t="s">
        <v>866</v>
      </c>
      <c r="B25" s="493" t="s">
        <v>867</v>
      </c>
      <c r="C25" s="488" t="s">
        <v>635</v>
      </c>
      <c r="D25" s="489">
        <v>0</v>
      </c>
      <c r="E25" s="558">
        <f t="shared" si="2"/>
        <v>0</v>
      </c>
      <c r="F25" s="559">
        <v>0</v>
      </c>
      <c r="G25" s="559">
        <v>0</v>
      </c>
      <c r="H25" s="559">
        <v>0</v>
      </c>
      <c r="I25" s="559">
        <v>0</v>
      </c>
      <c r="J25" s="559">
        <v>0</v>
      </c>
      <c r="K25" s="559">
        <v>0</v>
      </c>
      <c r="L25" s="559">
        <v>0</v>
      </c>
      <c r="M25" s="559">
        <v>0</v>
      </c>
      <c r="N25" s="560">
        <v>0</v>
      </c>
      <c r="O25" s="561">
        <v>0</v>
      </c>
      <c r="P25" s="562">
        <v>0</v>
      </c>
      <c r="Q25" s="469"/>
    </row>
    <row r="26" spans="1:17" x14ac:dyDescent="0.25">
      <c r="A26" s="71" t="s">
        <v>868</v>
      </c>
      <c r="B26" s="493" t="s">
        <v>803</v>
      </c>
      <c r="C26" s="488" t="s">
        <v>635</v>
      </c>
      <c r="D26" s="489">
        <v>21.210609999999999</v>
      </c>
      <c r="E26" s="558">
        <f t="shared" si="2"/>
        <v>21.210610000000006</v>
      </c>
      <c r="F26" s="559">
        <v>1.5258622263628401</v>
      </c>
      <c r="G26" s="559">
        <v>2.6697293979600101</v>
      </c>
      <c r="H26" s="559">
        <v>1.49425287663955</v>
      </c>
      <c r="I26" s="559">
        <v>4.81131751056762</v>
      </c>
      <c r="J26" s="559">
        <v>4.7213637944525004</v>
      </c>
      <c r="K26" s="559">
        <v>5.0186254061018598</v>
      </c>
      <c r="L26" s="559">
        <v>0.96481420424981601</v>
      </c>
      <c r="M26" s="559">
        <v>0</v>
      </c>
      <c r="N26" s="560">
        <v>4.6445836658081698E-3</v>
      </c>
      <c r="O26" s="561">
        <v>0</v>
      </c>
      <c r="P26" s="562">
        <v>0</v>
      </c>
      <c r="Q26" s="469"/>
    </row>
    <row r="27" spans="1:17" x14ac:dyDescent="0.25">
      <c r="A27" s="71" t="s">
        <v>17</v>
      </c>
      <c r="B27" s="493" t="s">
        <v>804</v>
      </c>
      <c r="C27" s="488" t="s">
        <v>635</v>
      </c>
      <c r="D27" s="502">
        <v>2.4330501548052399</v>
      </c>
      <c r="E27" s="558">
        <f t="shared" si="2"/>
        <v>2.2880501548052363</v>
      </c>
      <c r="F27" s="559">
        <v>0.164599193669629</v>
      </c>
      <c r="G27" s="559">
        <v>0.287991470414594</v>
      </c>
      <c r="H27" s="559">
        <v>0.16118940123425399</v>
      </c>
      <c r="I27" s="559">
        <v>0.51901080519944398</v>
      </c>
      <c r="J27" s="559">
        <v>0.50930723636844399</v>
      </c>
      <c r="K27" s="559">
        <v>0.54137371048455696</v>
      </c>
      <c r="L27" s="559">
        <v>0.104077312693604</v>
      </c>
      <c r="M27" s="559">
        <v>0</v>
      </c>
      <c r="N27" s="560">
        <v>5.0102474071034504E-4</v>
      </c>
      <c r="O27" s="561">
        <v>0</v>
      </c>
      <c r="P27" s="562">
        <v>0.14499999999999999</v>
      </c>
      <c r="Q27" s="469"/>
    </row>
    <row r="28" spans="1:17" x14ac:dyDescent="0.25">
      <c r="A28" s="71" t="s">
        <v>19</v>
      </c>
      <c r="B28" s="493" t="s">
        <v>805</v>
      </c>
      <c r="C28" s="488" t="s">
        <v>635</v>
      </c>
      <c r="D28" s="502">
        <v>3.2771300000000001</v>
      </c>
      <c r="E28" s="558">
        <f t="shared" si="2"/>
        <v>3.1962700000000006</v>
      </c>
      <c r="F28" s="559">
        <v>0.22993528513591799</v>
      </c>
      <c r="G28" s="559">
        <v>0.40230695782995601</v>
      </c>
      <c r="H28" s="559">
        <v>0.225172007877976</v>
      </c>
      <c r="I28" s="559">
        <v>0.72502723021647997</v>
      </c>
      <c r="J28" s="559">
        <v>0.71147192161350803</v>
      </c>
      <c r="K28" s="559">
        <v>0.75626687901767997</v>
      </c>
      <c r="L28" s="559">
        <v>0.145389816540758</v>
      </c>
      <c r="M28" s="559">
        <v>0</v>
      </c>
      <c r="N28" s="560">
        <v>6.9990176772439302E-4</v>
      </c>
      <c r="O28" s="561">
        <v>0</v>
      </c>
      <c r="P28" s="562">
        <v>8.0860000000000001E-2</v>
      </c>
      <c r="Q28" s="469"/>
    </row>
    <row r="29" spans="1:17" x14ac:dyDescent="0.25">
      <c r="A29" s="71" t="s">
        <v>734</v>
      </c>
      <c r="B29" s="183" t="s">
        <v>806</v>
      </c>
      <c r="C29" s="488" t="s">
        <v>635</v>
      </c>
      <c r="D29" s="502">
        <v>3.8347000000000002</v>
      </c>
      <c r="E29" s="558">
        <f t="shared" si="2"/>
        <v>3.6402500000000004</v>
      </c>
      <c r="F29" s="559">
        <v>0.261874598114686</v>
      </c>
      <c r="G29" s="559">
        <v>0.45818967209919598</v>
      </c>
      <c r="H29" s="559">
        <v>0.25644967467635799</v>
      </c>
      <c r="I29" s="559">
        <v>0.82573761753404396</v>
      </c>
      <c r="J29" s="559">
        <v>0.81029939981715404</v>
      </c>
      <c r="K29" s="559">
        <v>0.86131663042987905</v>
      </c>
      <c r="L29" s="559">
        <v>0.16558528524263999</v>
      </c>
      <c r="M29" s="559">
        <v>0</v>
      </c>
      <c r="N29" s="560">
        <v>7.9712208604364502E-4</v>
      </c>
      <c r="O29" s="561">
        <v>0</v>
      </c>
      <c r="P29" s="562">
        <v>0.19445000000000001</v>
      </c>
      <c r="Q29" s="469"/>
    </row>
    <row r="30" spans="1:17" x14ac:dyDescent="0.25">
      <c r="A30" s="567" t="s">
        <v>740</v>
      </c>
      <c r="B30" s="493" t="s">
        <v>807</v>
      </c>
      <c r="C30" s="488" t="s">
        <v>635</v>
      </c>
      <c r="D30" s="489">
        <v>177.529235</v>
      </c>
      <c r="E30" s="558">
        <f t="shared" si="2"/>
        <v>173.38310500000006</v>
      </c>
      <c r="F30" s="559">
        <v>12.4729430510958</v>
      </c>
      <c r="G30" s="559">
        <v>21.823322032138002</v>
      </c>
      <c r="H30" s="559">
        <v>12.214556931976301</v>
      </c>
      <c r="I30" s="559">
        <v>39.329428485229002</v>
      </c>
      <c r="J30" s="559">
        <v>38.594114667930697</v>
      </c>
      <c r="K30" s="559">
        <v>41.024037297457603</v>
      </c>
      <c r="L30" s="559">
        <v>7.8867360477109001</v>
      </c>
      <c r="M30" s="559">
        <v>0</v>
      </c>
      <c r="N30" s="560">
        <v>3.7966486461733201E-2</v>
      </c>
      <c r="O30" s="561">
        <v>0</v>
      </c>
      <c r="P30" s="562">
        <v>4.1461300000000003</v>
      </c>
      <c r="Q30" s="469"/>
    </row>
    <row r="31" spans="1:17" x14ac:dyDescent="0.25">
      <c r="A31" s="71" t="s">
        <v>749</v>
      </c>
      <c r="B31" s="284" t="s">
        <v>808</v>
      </c>
      <c r="C31" s="488" t="s">
        <v>635</v>
      </c>
      <c r="D31" s="502">
        <v>53.460561775000002</v>
      </c>
      <c r="E31" s="558">
        <f t="shared" si="2"/>
        <v>53.46056177499991</v>
      </c>
      <c r="F31" s="559">
        <v>3.8458795769008902</v>
      </c>
      <c r="G31" s="559">
        <v>6.72895467891657</v>
      </c>
      <c r="H31" s="559">
        <v>3.7662093744149701</v>
      </c>
      <c r="I31" s="559">
        <v>12.1267486881725</v>
      </c>
      <c r="J31" s="559">
        <v>11.900023657762601</v>
      </c>
      <c r="K31" s="559">
        <v>12.6492606081811</v>
      </c>
      <c r="L31" s="559">
        <v>2.4317786884816002</v>
      </c>
      <c r="M31" s="559">
        <v>0</v>
      </c>
      <c r="N31" s="560">
        <v>1.17065021696733E-2</v>
      </c>
      <c r="O31" s="561">
        <v>0</v>
      </c>
      <c r="P31" s="562">
        <v>0</v>
      </c>
      <c r="Q31" s="469"/>
    </row>
    <row r="32" spans="1:17" x14ac:dyDescent="0.25">
      <c r="A32" s="71" t="s">
        <v>763</v>
      </c>
      <c r="B32" s="284" t="s">
        <v>809</v>
      </c>
      <c r="C32" s="488" t="s">
        <v>635</v>
      </c>
      <c r="D32" s="502">
        <v>0.35286000000000001</v>
      </c>
      <c r="E32" s="558">
        <f>SUM(F32:N32)</f>
        <v>0.35286000000000006</v>
      </c>
      <c r="F32" s="559">
        <v>2.53842650067298E-2</v>
      </c>
      <c r="G32" s="559">
        <v>4.44136550228479E-2</v>
      </c>
      <c r="H32" s="559">
        <v>2.48584114295172E-2</v>
      </c>
      <c r="I32" s="559">
        <v>8.0041144350817398E-2</v>
      </c>
      <c r="J32" s="559">
        <v>7.8544673090991196E-2</v>
      </c>
      <c r="K32" s="559">
        <v>8.3489921355260496E-2</v>
      </c>
      <c r="L32" s="559">
        <v>1.6050662386022398E-2</v>
      </c>
      <c r="M32" s="559">
        <v>0</v>
      </c>
      <c r="N32" s="560">
        <v>7.7267357813710699E-5</v>
      </c>
      <c r="O32" s="561">
        <v>0</v>
      </c>
      <c r="P32" s="562">
        <v>0</v>
      </c>
      <c r="Q32" s="469"/>
    </row>
    <row r="33" spans="1:17" x14ac:dyDescent="0.25">
      <c r="A33" s="71" t="s">
        <v>765</v>
      </c>
      <c r="B33" s="284" t="s">
        <v>869</v>
      </c>
      <c r="C33" s="488" t="s">
        <v>635</v>
      </c>
      <c r="D33" s="504">
        <f t="shared" ref="D33:P33" si="3">SUM(D34:D36)</f>
        <v>11.7516</v>
      </c>
      <c r="E33" s="505">
        <f t="shared" si="3"/>
        <v>11.707500000000008</v>
      </c>
      <c r="F33" s="568">
        <f t="shared" si="3"/>
        <v>0.84222151155214231</v>
      </c>
      <c r="G33" s="568">
        <f t="shared" si="3"/>
        <v>1.4735953811143041</v>
      </c>
      <c r="H33" s="568">
        <f t="shared" si="3"/>
        <v>0.82477427821536053</v>
      </c>
      <c r="I33" s="568">
        <f t="shared" si="3"/>
        <v>2.6556756149384855</v>
      </c>
      <c r="J33" s="568">
        <f t="shared" si="3"/>
        <v>2.6060243728753045</v>
      </c>
      <c r="K33" s="568">
        <f t="shared" si="3"/>
        <v>2.7701021772564558</v>
      </c>
      <c r="L33" s="568">
        <f t="shared" si="3"/>
        <v>0.53254301956684524</v>
      </c>
      <c r="M33" s="568">
        <f t="shared" si="3"/>
        <v>0</v>
      </c>
      <c r="N33" s="569">
        <f t="shared" si="3"/>
        <v>2.5636444811087096E-3</v>
      </c>
      <c r="O33" s="570">
        <f t="shared" si="3"/>
        <v>0</v>
      </c>
      <c r="P33" s="571">
        <f t="shared" si="3"/>
        <v>4.41E-2</v>
      </c>
      <c r="Q33" s="469"/>
    </row>
    <row r="34" spans="1:17" x14ac:dyDescent="0.25">
      <c r="A34" s="71" t="s">
        <v>811</v>
      </c>
      <c r="B34" s="284" t="s">
        <v>870</v>
      </c>
      <c r="C34" s="488" t="s">
        <v>635</v>
      </c>
      <c r="D34" s="502">
        <v>1.6822699999999999</v>
      </c>
      <c r="E34" s="558">
        <f t="shared" si="2"/>
        <v>1.6381700000000006</v>
      </c>
      <c r="F34" s="559">
        <v>0.117847705622838</v>
      </c>
      <c r="G34" s="559">
        <v>0.20619258983386801</v>
      </c>
      <c r="H34" s="559">
        <v>0.11540640438557</v>
      </c>
      <c r="I34" s="559">
        <v>0.371594970926652</v>
      </c>
      <c r="J34" s="559">
        <v>0.36464752909785503</v>
      </c>
      <c r="K34" s="559">
        <v>0.38760608872229002</v>
      </c>
      <c r="L34" s="559">
        <v>7.4515993881171805E-2</v>
      </c>
      <c r="M34" s="559">
        <v>0</v>
      </c>
      <c r="N34" s="560">
        <v>3.58717529755956E-4</v>
      </c>
      <c r="O34" s="561">
        <v>0</v>
      </c>
      <c r="P34" s="562">
        <v>4.41E-2</v>
      </c>
      <c r="Q34" s="469"/>
    </row>
    <row r="35" spans="1:17" x14ac:dyDescent="0.25">
      <c r="A35" s="71" t="s">
        <v>815</v>
      </c>
      <c r="B35" s="284" t="s">
        <v>871</v>
      </c>
      <c r="C35" s="488" t="s">
        <v>635</v>
      </c>
      <c r="D35" s="502">
        <v>9.9830000000000005</v>
      </c>
      <c r="E35" s="558">
        <f t="shared" si="2"/>
        <v>9.9830000000000076</v>
      </c>
      <c r="F35" s="559">
        <v>0.71816334399530501</v>
      </c>
      <c r="G35" s="559">
        <v>1.2565366380238401</v>
      </c>
      <c r="H35" s="559">
        <v>0.70328606614767797</v>
      </c>
      <c r="I35" s="559">
        <v>2.2644979426804102</v>
      </c>
      <c r="J35" s="559">
        <v>2.2221602660187201</v>
      </c>
      <c r="K35" s="559">
        <v>2.3620696165322399</v>
      </c>
      <c r="L35" s="559">
        <v>0.454100103722897</v>
      </c>
      <c r="M35" s="559">
        <v>0</v>
      </c>
      <c r="N35" s="560">
        <v>2.1860228789159302E-3</v>
      </c>
      <c r="O35" s="561">
        <v>0</v>
      </c>
      <c r="P35" s="562">
        <v>0</v>
      </c>
      <c r="Q35" s="469"/>
    </row>
    <row r="36" spans="1:17" x14ac:dyDescent="0.25">
      <c r="A36" s="71" t="s">
        <v>817</v>
      </c>
      <c r="B36" s="284" t="s">
        <v>872</v>
      </c>
      <c r="C36" s="488" t="s">
        <v>635</v>
      </c>
      <c r="D36" s="502">
        <v>8.6330000000000004E-2</v>
      </c>
      <c r="E36" s="558">
        <f>SUM(F36:N36)</f>
        <v>8.632999999999999E-2</v>
      </c>
      <c r="F36" s="559">
        <v>6.2104619339992699E-3</v>
      </c>
      <c r="G36" s="559">
        <v>1.0866153256596E-2</v>
      </c>
      <c r="H36" s="559">
        <v>6.0818076821125E-3</v>
      </c>
      <c r="I36" s="559">
        <v>1.95827013314234E-2</v>
      </c>
      <c r="J36" s="559">
        <v>1.9216577758729401E-2</v>
      </c>
      <c r="K36" s="559">
        <v>2.0426472001926099E-2</v>
      </c>
      <c r="L36" s="559">
        <v>3.9269219627764904E-3</v>
      </c>
      <c r="M36" s="559">
        <v>0</v>
      </c>
      <c r="N36" s="560">
        <v>1.8904072436823799E-5</v>
      </c>
      <c r="O36" s="561">
        <v>0</v>
      </c>
      <c r="P36" s="562">
        <v>0</v>
      </c>
      <c r="Q36" s="469"/>
    </row>
    <row r="37" spans="1:17" x14ac:dyDescent="0.25">
      <c r="A37" s="71" t="s">
        <v>873</v>
      </c>
      <c r="B37" s="284" t="s">
        <v>810</v>
      </c>
      <c r="C37" s="488" t="s">
        <v>635</v>
      </c>
      <c r="D37" s="504">
        <f>SUM(D38:D42)</f>
        <v>15.077729999999999</v>
      </c>
      <c r="E37" s="505">
        <f t="shared" ref="E37:P37" si="4">SUM(E38:E42)</f>
        <v>15.057730000000006</v>
      </c>
      <c r="F37" s="572">
        <f t="shared" si="4"/>
        <v>1.083232468173738</v>
      </c>
      <c r="G37" s="572">
        <f t="shared" si="4"/>
        <v>1.895280920612108</v>
      </c>
      <c r="H37" s="572">
        <f t="shared" si="4"/>
        <v>1.0607925169602199</v>
      </c>
      <c r="I37" s="572">
        <f t="shared" si="4"/>
        <v>3.41562642556717</v>
      </c>
      <c r="J37" s="572">
        <f t="shared" si="4"/>
        <v>3.351766934031664</v>
      </c>
      <c r="K37" s="572">
        <f t="shared" si="4"/>
        <v>3.5627974082886911</v>
      </c>
      <c r="L37" s="572">
        <f t="shared" si="4"/>
        <v>0.68493606679669194</v>
      </c>
      <c r="M37" s="572">
        <f t="shared" si="4"/>
        <v>0</v>
      </c>
      <c r="N37" s="569">
        <f t="shared" si="4"/>
        <v>3.297259569722398E-3</v>
      </c>
      <c r="O37" s="570">
        <f t="shared" si="4"/>
        <v>0</v>
      </c>
      <c r="P37" s="573">
        <f t="shared" si="4"/>
        <v>0.02</v>
      </c>
      <c r="Q37" s="469"/>
    </row>
    <row r="38" spans="1:17" x14ac:dyDescent="0.25">
      <c r="A38" s="71" t="s">
        <v>874</v>
      </c>
      <c r="B38" s="574" t="s">
        <v>875</v>
      </c>
      <c r="C38" s="488" t="s">
        <v>635</v>
      </c>
      <c r="D38" s="502">
        <v>1.52328</v>
      </c>
      <c r="E38" s="558">
        <f>SUM(F38:N38)</f>
        <v>1.5232800000000009</v>
      </c>
      <c r="F38" s="559">
        <v>0.109582676414021</v>
      </c>
      <c r="G38" s="559">
        <v>0.19173165681347801</v>
      </c>
      <c r="H38" s="559">
        <v>0.107312591289335</v>
      </c>
      <c r="I38" s="559">
        <v>0.34553385015789001</v>
      </c>
      <c r="J38" s="559">
        <v>0.339073654214264</v>
      </c>
      <c r="K38" s="559">
        <v>0.36042205804580102</v>
      </c>
      <c r="L38" s="559">
        <v>6.9289953520886904E-2</v>
      </c>
      <c r="M38" s="559">
        <v>0</v>
      </c>
      <c r="N38" s="560">
        <v>3.3355954432485801E-4</v>
      </c>
      <c r="O38" s="561">
        <v>0</v>
      </c>
      <c r="P38" s="562">
        <v>0</v>
      </c>
      <c r="Q38" s="469"/>
    </row>
    <row r="39" spans="1:17" x14ac:dyDescent="0.25">
      <c r="A39" s="71" t="s">
        <v>876</v>
      </c>
      <c r="B39" s="574" t="s">
        <v>877</v>
      </c>
      <c r="C39" s="488" t="s">
        <v>635</v>
      </c>
      <c r="D39" s="502">
        <v>0</v>
      </c>
      <c r="E39" s="558">
        <f t="shared" ref="E39:E43" si="5">SUM(F39:N39)</f>
        <v>0</v>
      </c>
      <c r="F39" s="559">
        <v>0</v>
      </c>
      <c r="G39" s="559">
        <v>0</v>
      </c>
      <c r="H39" s="559">
        <v>0</v>
      </c>
      <c r="I39" s="559">
        <v>0</v>
      </c>
      <c r="J39" s="559">
        <v>0</v>
      </c>
      <c r="K39" s="559">
        <v>0</v>
      </c>
      <c r="L39" s="559">
        <v>0</v>
      </c>
      <c r="M39" s="559">
        <v>0</v>
      </c>
      <c r="N39" s="560">
        <v>0</v>
      </c>
      <c r="O39" s="561">
        <v>0</v>
      </c>
      <c r="P39" s="562">
        <v>0</v>
      </c>
      <c r="Q39" s="469"/>
    </row>
    <row r="40" spans="1:17" x14ac:dyDescent="0.25">
      <c r="A40" s="71" t="s">
        <v>878</v>
      </c>
      <c r="B40" s="574" t="s">
        <v>879</v>
      </c>
      <c r="C40" s="488" t="s">
        <v>635</v>
      </c>
      <c r="D40" s="502">
        <v>13.53445</v>
      </c>
      <c r="E40" s="558">
        <f t="shared" si="5"/>
        <v>13.534450000000005</v>
      </c>
      <c r="F40" s="559">
        <v>0.973649791759717</v>
      </c>
      <c r="G40" s="559">
        <v>1.70354926379863</v>
      </c>
      <c r="H40" s="559">
        <v>0.95347992567088502</v>
      </c>
      <c r="I40" s="559">
        <v>3.07009257540928</v>
      </c>
      <c r="J40" s="559">
        <v>3.0126932798174</v>
      </c>
      <c r="K40" s="559">
        <v>3.2023753502428902</v>
      </c>
      <c r="L40" s="559">
        <v>0.61564611327580498</v>
      </c>
      <c r="M40" s="559">
        <v>0</v>
      </c>
      <c r="N40" s="560">
        <v>2.9637000253975401E-3</v>
      </c>
      <c r="O40" s="561">
        <v>0</v>
      </c>
      <c r="P40" s="562">
        <v>0</v>
      </c>
      <c r="Q40" s="469"/>
    </row>
    <row r="41" spans="1:17" x14ac:dyDescent="0.25">
      <c r="A41" s="158" t="s">
        <v>880</v>
      </c>
      <c r="B41" s="575" t="s">
        <v>881</v>
      </c>
      <c r="C41" s="488" t="s">
        <v>635</v>
      </c>
      <c r="D41" s="576">
        <v>0</v>
      </c>
      <c r="E41" s="558">
        <f t="shared" si="5"/>
        <v>0</v>
      </c>
      <c r="F41" s="559">
        <v>0</v>
      </c>
      <c r="G41" s="559">
        <v>0</v>
      </c>
      <c r="H41" s="559">
        <v>0</v>
      </c>
      <c r="I41" s="559">
        <v>0</v>
      </c>
      <c r="J41" s="559">
        <v>0</v>
      </c>
      <c r="K41" s="559">
        <v>0</v>
      </c>
      <c r="L41" s="559">
        <v>0</v>
      </c>
      <c r="M41" s="559">
        <v>0</v>
      </c>
      <c r="N41" s="560">
        <v>0</v>
      </c>
      <c r="O41" s="561">
        <v>0</v>
      </c>
      <c r="P41" s="562">
        <v>0</v>
      </c>
      <c r="Q41" s="469"/>
    </row>
    <row r="42" spans="1:17" ht="25.5" x14ac:dyDescent="0.25">
      <c r="A42" s="158" t="s">
        <v>882</v>
      </c>
      <c r="B42" s="575" t="s">
        <v>883</v>
      </c>
      <c r="C42" s="488" t="s">
        <v>635</v>
      </c>
      <c r="D42" s="576">
        <v>0.02</v>
      </c>
      <c r="E42" s="558">
        <f t="shared" si="5"/>
        <v>0</v>
      </c>
      <c r="F42" s="559">
        <v>0</v>
      </c>
      <c r="G42" s="559">
        <v>0</v>
      </c>
      <c r="H42" s="559">
        <v>0</v>
      </c>
      <c r="I42" s="559">
        <v>0</v>
      </c>
      <c r="J42" s="559">
        <v>0</v>
      </c>
      <c r="K42" s="559">
        <v>0</v>
      </c>
      <c r="L42" s="559">
        <v>0</v>
      </c>
      <c r="M42" s="559">
        <v>0</v>
      </c>
      <c r="N42" s="560">
        <v>0</v>
      </c>
      <c r="O42" s="561">
        <v>0</v>
      </c>
      <c r="P42" s="562">
        <v>0.02</v>
      </c>
      <c r="Q42" s="469"/>
    </row>
    <row r="43" spans="1:17" ht="26.25" thickBot="1" x14ac:dyDescent="0.3">
      <c r="A43" s="116" t="s">
        <v>342</v>
      </c>
      <c r="B43" s="577" t="s">
        <v>884</v>
      </c>
      <c r="C43" s="461" t="s">
        <v>821</v>
      </c>
      <c r="D43" s="118">
        <f>SUM(E43,O43,P43)</f>
        <v>100</v>
      </c>
      <c r="E43" s="578">
        <f t="shared" si="5"/>
        <v>98.169603104116163</v>
      </c>
      <c r="F43" s="579">
        <v>7.0621867618896097</v>
      </c>
      <c r="G43" s="579">
        <v>12.356376143502001</v>
      </c>
      <c r="H43" s="579">
        <v>6.9158884085317798</v>
      </c>
      <c r="I43" s="579">
        <v>22.2683426087372</v>
      </c>
      <c r="J43" s="579">
        <v>21.852007547710599</v>
      </c>
      <c r="K43" s="579">
        <v>23.227830988606801</v>
      </c>
      <c r="L43" s="579">
        <v>4.4654740010031801</v>
      </c>
      <c r="M43" s="579">
        <v>0</v>
      </c>
      <c r="N43" s="580">
        <v>2.14966441349989E-2</v>
      </c>
      <c r="O43" s="581">
        <v>0</v>
      </c>
      <c r="P43" s="582">
        <v>1.8303968958838299</v>
      </c>
      <c r="Q43" s="469"/>
    </row>
    <row r="44" spans="1:17" x14ac:dyDescent="0.25">
      <c r="A44" s="534"/>
      <c r="B44" s="535"/>
      <c r="C44" s="536"/>
      <c r="D44" s="537"/>
      <c r="E44" s="537"/>
      <c r="F44" s="537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469"/>
    </row>
    <row r="45" spans="1:17" x14ac:dyDescent="0.25">
      <c r="A45" s="583"/>
      <c r="B45" s="584"/>
      <c r="C45" s="585"/>
      <c r="D45" s="586"/>
      <c r="E45" s="586"/>
      <c r="F45" s="586"/>
      <c r="G45" s="587"/>
      <c r="H45" s="587"/>
      <c r="I45" s="587"/>
      <c r="J45" s="587"/>
      <c r="K45" s="587"/>
      <c r="L45" s="587"/>
      <c r="M45" s="587"/>
      <c r="N45" s="587"/>
      <c r="O45" s="587"/>
      <c r="P45" s="587"/>
      <c r="Q45" s="549"/>
    </row>
    <row r="46" spans="1:17" x14ac:dyDescent="0.25">
      <c r="A46" s="51"/>
      <c r="B46" s="548"/>
      <c r="C46" s="548"/>
      <c r="D46" s="548"/>
      <c r="E46" s="548"/>
      <c r="F46" s="548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</row>
    <row r="47" spans="1:17" x14ac:dyDescent="0.25">
      <c r="A47" s="51"/>
      <c r="B47" s="548"/>
      <c r="C47" s="548"/>
      <c r="D47" s="548"/>
      <c r="E47" s="548"/>
      <c r="F47" s="548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</row>
    <row r="48" spans="1:17" x14ac:dyDescent="0.25">
      <c r="A48" s="51"/>
      <c r="B48" s="548"/>
      <c r="C48" s="548"/>
      <c r="D48" s="548"/>
      <c r="E48" s="548"/>
      <c r="F48" s="548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</row>
    <row r="49" spans="1:17" x14ac:dyDescent="0.25">
      <c r="A49" s="51"/>
      <c r="B49" s="548"/>
      <c r="C49" s="548"/>
      <c r="D49" s="548"/>
      <c r="E49" s="548"/>
      <c r="F49" s="548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</row>
  </sheetData>
  <sheetProtection password="F757" sheet="1" objects="1" scenarios="1"/>
  <mergeCells count="16">
    <mergeCell ref="A1:P1"/>
    <mergeCell ref="A2:P2"/>
    <mergeCell ref="A3:P3"/>
    <mergeCell ref="A5:P5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Įvardytieji diapazonai</vt:lpstr>
      </vt:variant>
      <vt:variant>
        <vt:i4>10458</vt:i4>
      </vt:variant>
    </vt:vector>
  </HeadingPairs>
  <TitlesOfParts>
    <vt:vector size="1047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1'!VAS001_D_20M1</vt:lpstr>
      <vt:lpstr>VAS001_D_20M1</vt:lpstr>
      <vt:lpstr>'Forma 1'!VAS001_D_AnkstesniujuMetuPelnas</vt:lpstr>
      <vt:lpstr>VAS001_D_AnkstesniujuMetuPelnas</vt:lpstr>
      <vt:lpstr>'Forma 1'!VAS001_D_AtaskaitiniuMetuPelnas</vt:lpstr>
      <vt:lpstr>VAS001_D_AtaskaitiniuMetuPelnas</vt:lpstr>
      <vt:lpstr>'Forma 1'!VAS001_D_Atidejimai</vt:lpstr>
      <vt:lpstr>VAS001_D_Atidejimai</vt:lpstr>
      <vt:lpstr>'Forma 1'!VAS001_D_Atidejiniai</vt:lpstr>
      <vt:lpstr>VAS001_D_Atidejiniai</vt:lpstr>
      <vt:lpstr>'Forma 1'!VAS001_D_AtidetojoMokescioIsipareigojimas</vt:lpstr>
      <vt:lpstr>VAS001_D_AtidetojoMokescioIsipareigojimas</vt:lpstr>
      <vt:lpstr>'Forma 1'!VAS001_D_AtidetojoMokescioTurtas</vt:lpstr>
      <vt:lpstr>VAS001_D_AtidetojoMokescioTurtas</vt:lpstr>
      <vt:lpstr>'Forma 1'!VAS001_D_Atsargos</vt:lpstr>
      <vt:lpstr>VAS001_D_Atsargos</vt:lpstr>
      <vt:lpstr>'Forma 1'!VAS001_D_AtsargosIsankstiniaiApmokejimai</vt:lpstr>
      <vt:lpstr>VAS001_D_AtsargosIsankstiniaiApmokejimai</vt:lpstr>
      <vt:lpstr>'Forma 1'!VAS001_D_DOTACIJOSSUBSIDIJOS</vt:lpstr>
      <vt:lpstr>VAS001_D_DOTACIJOSSUBSIDIJOS</vt:lpstr>
      <vt:lpstr>'Forma 1'!VAS001_D_DotacijosSusijusiosSuPajamomis</vt:lpstr>
      <vt:lpstr>VAS001_D_DotacijosSusijusiosSuPajamomis</vt:lpstr>
      <vt:lpstr>'Forma 1'!VAS001_D_DotacijosSusijusiosSuTurtu</vt:lpstr>
      <vt:lpstr>VAS001_D_DotacijosSusijusiosSuTurtu</vt:lpstr>
      <vt:lpstr>'Forma 1'!VAS001_D_DukteriniuIrAsocijuotoju</vt:lpstr>
      <vt:lpstr>VAS001_D_DukteriniuIrAsocijuotoju</vt:lpstr>
      <vt:lpstr>'Forma 1'!VAS001_D_FinansinesSkolosPer</vt:lpstr>
      <vt:lpstr>VAS001_D_FinansinesSkolosPer</vt:lpstr>
      <vt:lpstr>'Forma 1'!VAS001_D_FinansinesSkolosPo</vt:lpstr>
      <vt:lpstr>VAS001_D_FinansinesSkolosPo</vt:lpstr>
      <vt:lpstr>'Forma 1'!VAS001_D_FinansinioTurto</vt:lpstr>
      <vt:lpstr>VAS001_D_FinansinioTurto</vt:lpstr>
      <vt:lpstr>'Forma 1'!VAS001_D_FinansinisTurtas</vt:lpstr>
      <vt:lpstr>VAS001_D_FinansinisTurtas</vt:lpstr>
      <vt:lpstr>'Forma 1'!VAS001_D_GautiIsankstiniaiApmokejimaiPer</vt:lpstr>
      <vt:lpstr>VAS001_D_GautiIsankstiniaiApmokejimaiPer</vt:lpstr>
      <vt:lpstr>'Forma 1'!VAS001_D_GautiIsankstiniaiApmokejimaiPo</vt:lpstr>
      <vt:lpstr>VAS001_D_GautiIsankstiniaiApmokejimaiPo</vt:lpstr>
      <vt:lpstr>'Forma 1'!VAS001_D_IlgalaikioMaterialausTurto</vt:lpstr>
      <vt:lpstr>VAS001_D_IlgalaikioMaterialausTurto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1'!VAS001_D_IlgalaikiuSkoluEinamuju</vt:lpstr>
      <vt:lpstr>VAS001_D_IlgalaikiuSkoluEinamuju</vt:lpstr>
      <vt:lpstr>'Forma 1'!VAS001_D_InvesticijospaskolosI</vt:lpstr>
      <vt:lpstr>VAS001_D_InvesticijospaskolosI</vt:lpstr>
      <vt:lpstr>'Forma 1'!VAS001_D_InvesticinisTurtas</vt:lpstr>
      <vt:lpstr>VAS001_D_InvesticinisTurtas</vt:lpstr>
      <vt:lpstr>'Forma 1'!VAS001_D_IsankstiniaiApmokejimai</vt:lpstr>
      <vt:lpstr>VAS001_D_IsankstiniaiApmokejimai</vt:lpstr>
      <vt:lpstr>'Forma 1'!VAS001_D_IsipareigojimuIrReikalavimu</vt:lpstr>
      <vt:lpstr>VAS001_D_IsipareigojimuIrReikalavimu</vt:lpstr>
      <vt:lpstr>'Forma 1'!VAS001_D_IsSioSkaiciaus</vt:lpstr>
      <vt:lpstr>VAS001_D_IsSioSkaiciaus</vt:lpstr>
      <vt:lpstr>'Forma 1'!VAS001_D_IsToSkaiciausUzESF</vt:lpstr>
      <vt:lpstr>VAS001_D_IsToSkaiciausUzESF</vt:lpstr>
      <vt:lpstr>'Forma 1'!VAS001_D_IsToSkaiciausVandentiekio</vt:lpstr>
      <vt:lpstr>VAS001_D_IsToSkaiciausVandentiekio</vt:lpstr>
      <vt:lpstr>'Forma 1'!VAS001_D_KanalizacijosTinklai</vt:lpstr>
      <vt:lpstr>VAS001_D_KanalizacijosTinklai</vt:lpstr>
      <vt:lpstr>'Forma 1'!VAS001_D_Kapitalas</vt:lpstr>
      <vt:lpstr>VAS001_D_Kapitalas</vt:lpstr>
      <vt:lpstr>'Forma 1'!VAS001_D_KitaIrangaprietaisaiIrankiai</vt:lpstr>
      <vt:lpstr>VAS001_D_KitaIrangaprietaisaiIrankiai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1'!VAS001_D_KitasIlgalaikisTurtas1</vt:lpstr>
      <vt:lpstr>VAS001_D_KitasIlgalaikisTurtas1</vt:lpstr>
      <vt:lpstr>'Forma 1'!VAS001_D_KitasMaterialusisTurtas</vt:lpstr>
      <vt:lpstr>VAS001_D_KitasMaterialusisTurtas</vt:lpstr>
      <vt:lpstr>'Forma 1'!VAS001_D_KitasNematerialusTurtas</vt:lpstr>
      <vt:lpstr>VAS001_D_KitasNematerialusTurtas</vt:lpstr>
      <vt:lpstr>'Forma 1'!VAS001_D_KitasTrumpalaikisTurtas</vt:lpstr>
      <vt:lpstr>VAS001_D_KitasTrumpalaikisTurtas</vt:lpstr>
      <vt:lpstr>'Forma 1'!VAS001_D_KitiAtidejiniai</vt:lpstr>
      <vt:lpstr>VAS001_D_KitiAtidejiniai</vt:lpstr>
      <vt:lpstr>'Forma 1'!VAS001_D_KitosFinansinesSkolos</vt:lpstr>
      <vt:lpstr>VAS001_D_KitosFinansinesSkolos</vt:lpstr>
      <vt:lpstr>'Forma 1'!VAS001_D_KitosGautinosSumos</vt:lpstr>
      <vt:lpstr>VAS001_D_KitosGautinosSumos</vt:lpstr>
      <vt:lpstr>'Forma 1'!VAS001_D_KitosMoketinosSumosPer</vt:lpstr>
      <vt:lpstr>VAS001_D_KitosMoketinosSumosPer</vt:lpstr>
      <vt:lpstr>'Forma 1'!VAS001_D_KitosMoketinosSumosPo</vt:lpstr>
      <vt:lpstr>VAS001_D_KitosMoketinosSumosPo</vt:lpstr>
      <vt:lpstr>'Forma 1'!VAS001_D_KitosSkolos</vt:lpstr>
      <vt:lpstr>VAS001_D_KitosSkolos</vt:lpstr>
      <vt:lpstr>'Forma 1'!VAS001_D_KreditoIstaigomsPer</vt:lpstr>
      <vt:lpstr>VAS001_D_KreditoIstaigomsPer</vt:lpstr>
      <vt:lpstr>'Forma 1'!VAS001_D_KreditoIstaigomsPo</vt:lpstr>
      <vt:lpstr>VAS001_D_KreditoIstaigomsPo</vt:lpstr>
      <vt:lpstr>'Forma 1'!VAS001_D_LaikinaiNenaudojamasuzkonservuotas</vt:lpstr>
      <vt:lpstr>VAS001_D_LaikinaiNenaudojamasuzkonservuotas</vt:lpstr>
      <vt:lpstr>'Forma 1'!VAS001_D_LizingofinansinesNuomos</vt:lpstr>
      <vt:lpstr>VAS001_D_LizingofinansinesNuomos</vt:lpstr>
      <vt:lpstr>'Forma 1'!VAS001_D_MasinosIrIrengimai</vt:lpstr>
      <vt:lpstr>VAS001_D_MasinosIrIrengimai</vt:lpstr>
      <vt:lpstr>'Forma 1'!VAS001_D_MaterialusisTurtas</vt:lpstr>
      <vt:lpstr>VAS001_D_MaterialusisTurtas</vt:lpstr>
      <vt:lpstr>'Forma 1'!VAS001_D_MoketinasDarboUzmokestis</vt:lpstr>
      <vt:lpstr>VAS001_D_MoketinasDarboUzmokestis</vt:lpstr>
      <vt:lpstr>'Forma 1'!VAS001_D_MoketiniPajamusodrosgarantinioFondo</vt:lpstr>
      <vt:lpstr>VAS001_D_MoketiniPajamusodrosgarantinioFondo</vt:lpstr>
      <vt:lpstr>'Forma 1'!VAS001_D_MOKETINOSSUMOS</vt:lpstr>
      <vt:lpstr>VAS001_D_MOKETINOSSUMOS</vt:lpstr>
      <vt:lpstr>'Forma 1'!VAS001_D_NebaigtaGamyba</vt:lpstr>
      <vt:lpstr>VAS001_D_NebaigtaGamyba</vt:lpstr>
      <vt:lpstr>'Forma 1'!VAS001_D_NebaigtaStatyba</vt:lpstr>
      <vt:lpstr>VAS001_D_NebaigtaStatyba</vt:lpstr>
      <vt:lpstr>'Forma 1'!VAS001_D_NebaigtosVykdytiSutartys</vt:lpstr>
      <vt:lpstr>VAS001_D_NebaigtosVykdytiSutartys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1'!VAS001_D_PagamintaProdukcijaskirtas</vt:lpstr>
      <vt:lpstr>VAS001_D_PagamintaProdukcijaskirtas</vt:lpstr>
      <vt:lpstr>'Forma 1'!VAS001_D_PaskolosAsocijuotomsIr</vt:lpstr>
      <vt:lpstr>VAS001_D_PaskolosAsocijuotomsIr</vt:lpstr>
      <vt:lpstr>'Forma 1'!VAS001_D_Pastatai</vt:lpstr>
      <vt:lpstr>VAS001_D_Pastatai</vt:lpstr>
      <vt:lpstr>'Forma 1'!VAS001_D_PatentaiLicencijos</vt:lpstr>
      <vt:lpstr>VAS001_D_PatentaiLicencijos</vt:lpstr>
      <vt:lpstr>'Forma 1'!VAS001_D_PelnoMokescioIr</vt:lpstr>
      <vt:lpstr>VAS001_D_PelnoMokescioIr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1'!VAS001_D_PerVieneriusMetusGautinos</vt:lpstr>
      <vt:lpstr>VAS001_D_PerVieneriusMetusGautinos</vt:lpstr>
      <vt:lpstr>'Forma 1'!VAS001_D_PerVieneriusMetusMoketinos</vt:lpstr>
      <vt:lpstr>VAS001_D_PerVieneriusMetusMoketinos</vt:lpstr>
      <vt:lpstr>'Forma 1'!VAS001_D_PinigaiIrPinigu</vt:lpstr>
      <vt:lpstr>VAS001_D_PinigaiIrPinigu</vt:lpstr>
      <vt:lpstr>'Forma 1'!VAS001_D_PirkejuIsiskolinimas</vt:lpstr>
      <vt:lpstr>VAS001_D_PirkejuIsiskolinimas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1'!VAS001_D_PoVieneriuMetuGautinos</vt:lpstr>
      <vt:lpstr>VAS001_D_PoVieneriuMetuGautinos</vt:lpstr>
      <vt:lpstr>'Forma 1'!VAS001_D_PoVieneriuMetuMoketinos</vt:lpstr>
      <vt:lpstr>VAS001_D_PoVieneriuMetuMoketinos</vt:lpstr>
      <vt:lpstr>'Forma 1'!VAS001_D_Prestizas</vt:lpstr>
      <vt:lpstr>VAS001_D_Prestizas</vt:lpstr>
      <vt:lpstr>'Forma 1'!VAS001_D_ProgramineIranga</vt:lpstr>
      <vt:lpstr>VAS001_D_ProgramineIranga</vt:lpstr>
      <vt:lpstr>'Forma 1'!VAS001_D_Rezervai</vt:lpstr>
      <vt:lpstr>VAS001_D_Rezervai</vt:lpstr>
      <vt:lpstr>'Forma 1'!VAS001_D_SkolosTiekejamsPer</vt:lpstr>
      <vt:lpstr>VAS001_D_SkolosTiekejamsPer</vt:lpstr>
      <vt:lpstr>'Forma 1'!VAS001_D_SkolosTiekejamsPo</vt:lpstr>
      <vt:lpstr>VAS001_D_SkolosTiekejamsPo</vt:lpstr>
      <vt:lpstr>'Forma 1'!VAS001_D_Statiniai</vt:lpstr>
      <vt:lpstr>VAS001_D_Statiniai</vt:lpstr>
      <vt:lpstr>'Forma 1'!VAS001_D_SuDarboSantykiais</vt:lpstr>
      <vt:lpstr>VAS001_D_SuDarboSantykiais</vt:lpstr>
      <vt:lpstr>'Forma 1'!VAS001_D_TransportoPriemones</vt:lpstr>
      <vt:lpstr>VAS001_D_TransportoPriemones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1'!VAS001_D_ZaliavosIrKomplektavimo</vt:lpstr>
      <vt:lpstr>VAS001_D_ZaliavosIrKomplektavimo</vt:lpstr>
      <vt:lpstr>'Forma 1'!VAS001_D_Zeme</vt:lpstr>
      <vt:lpstr>VAS001_D_Zeme</vt:lpstr>
      <vt:lpstr>'Forma 1'!VAS001_F_AnkstesniujuMetuPelnas20M1</vt:lpstr>
      <vt:lpstr>VAS001_F_AnkstesniujuMetuPelnas20M1</vt:lpstr>
      <vt:lpstr>'Forma 1'!VAS001_F_AtaskaitiniuMetuPelnas20M1</vt:lpstr>
      <vt:lpstr>VAS001_F_AtaskaitiniuMetuPelnas20M1</vt:lpstr>
      <vt:lpstr>'Forma 1'!VAS001_F_Atidejimai20M1</vt:lpstr>
      <vt:lpstr>VAS001_F_Atidejimai20M1</vt:lpstr>
      <vt:lpstr>'Forma 1'!VAS001_F_Atidejiniai20M1</vt:lpstr>
      <vt:lpstr>VAS001_F_Atidejiniai20M1</vt:lpstr>
      <vt:lpstr>'Forma 1'!VAS001_F_AtidetojoMokescioIsipareigojimas20M1</vt:lpstr>
      <vt:lpstr>VAS001_F_AtidetojoMokescioIsipareigojimas20M1</vt:lpstr>
      <vt:lpstr>'Forma 1'!VAS001_F_AtidetojoMokescioTurtas20M1</vt:lpstr>
      <vt:lpstr>VAS001_F_AtidetojoMokescioTurtas20M1</vt:lpstr>
      <vt:lpstr>'Forma 1'!VAS001_F_Atsargos20M1</vt:lpstr>
      <vt:lpstr>VAS001_F_Atsargos20M1</vt:lpstr>
      <vt:lpstr>'Forma 1'!VAS001_F_AtsargosIsankstiniaiApmokejimai20M1</vt:lpstr>
      <vt:lpstr>VAS001_F_AtsargosIsankstiniaiApmokejimai20M1</vt:lpstr>
      <vt:lpstr>'Forma 1'!VAS001_F_DOTACIJOSSUBSIDIJOS20M1</vt:lpstr>
      <vt:lpstr>VAS001_F_DOTACIJOSSUBSIDIJOS20M1</vt:lpstr>
      <vt:lpstr>'Forma 1'!VAS001_F_DotacijosSusijusiosSuPajamomis20M1</vt:lpstr>
      <vt:lpstr>VAS001_F_DotacijosSusijusiosSuPajamomis20M1</vt:lpstr>
      <vt:lpstr>'Forma 1'!VAS001_F_DotacijosSusijusiosSuTurtu20M1</vt:lpstr>
      <vt:lpstr>VAS001_F_DotacijosSusijusiosSuTurtu20M1</vt:lpstr>
      <vt:lpstr>'Forma 1'!VAS001_F_DukteriniuIrAsocijuotoju20M1</vt:lpstr>
      <vt:lpstr>VAS001_F_DukteriniuIrAsocijuotoju20M1</vt:lpstr>
      <vt:lpstr>'Forma 1'!VAS001_F_FinansinesSkolosPer20M1</vt:lpstr>
      <vt:lpstr>VAS001_F_FinansinesSkolosPer20M1</vt:lpstr>
      <vt:lpstr>'Forma 1'!VAS001_F_FinansinesSkolosPo20M1</vt:lpstr>
      <vt:lpstr>VAS001_F_FinansinesSkolosPo20M1</vt:lpstr>
      <vt:lpstr>'Forma 1'!VAS001_F_FinansinioTurto20M1</vt:lpstr>
      <vt:lpstr>VAS001_F_FinansinioTurto20M1</vt:lpstr>
      <vt:lpstr>'Forma 1'!VAS001_F_FinansinisTurtas20M1</vt:lpstr>
      <vt:lpstr>VAS001_F_FinansinisTurtas20M1</vt:lpstr>
      <vt:lpstr>'Forma 1'!VAS001_F_GautiIsankstiniaiApmokejimaiPer20M1</vt:lpstr>
      <vt:lpstr>VAS001_F_GautiIsankstiniaiApmokejimaiPer20M1</vt:lpstr>
      <vt:lpstr>'Forma 1'!VAS001_F_GautiIsankstiniaiApmokejimaiPo20M1</vt:lpstr>
      <vt:lpstr>VAS001_F_GautiIsankstiniaiApmokejimaiPo20M1</vt:lpstr>
      <vt:lpstr>'Forma 1'!VAS001_F_IlgalaikioMaterialausTurto20M1</vt:lpstr>
      <vt:lpstr>VAS001_F_IlgalaikioMaterialausTurto20M1</vt:lpstr>
      <vt:lpstr>'Forma 1'!VAS001_F_IlgalaikisMaterialusTurtas20M1</vt:lpstr>
      <vt:lpstr>VAS001_F_IlgalaikisMaterialusTurtas20M1</vt:lpstr>
      <vt:lpstr>'Forma 1'!VAS001_F_ILGALAIKISTURTAS20M1</vt:lpstr>
      <vt:lpstr>VAS001_F_ILGALAIKISTURTAS20M1</vt:lpstr>
      <vt:lpstr>'Forma 1'!VAS001_F_IlgalaikiuSkoluEinamuju20M1</vt:lpstr>
      <vt:lpstr>VAS001_F_IlgalaikiuSkoluEinamuju20M1</vt:lpstr>
      <vt:lpstr>'Forma 1'!VAS001_F_InvesticijospaskolosI20M1</vt:lpstr>
      <vt:lpstr>VAS001_F_InvesticijospaskolosI20M1</vt:lpstr>
      <vt:lpstr>'Forma 1'!VAS001_F_InvesticinisTurtas20M1</vt:lpstr>
      <vt:lpstr>VAS001_F_InvesticinisTurtas20M1</vt:lpstr>
      <vt:lpstr>'Forma 1'!VAS001_F_IsankstiniaiApmokejimai20M1</vt:lpstr>
      <vt:lpstr>VAS001_F_IsankstiniaiApmokejimai20M1</vt:lpstr>
      <vt:lpstr>'Forma 1'!VAS001_F_IsipareigojimuIrReikalavimu20M1</vt:lpstr>
      <vt:lpstr>VAS001_F_IsipareigojimuIrReikalavimu20M1</vt:lpstr>
      <vt:lpstr>'Forma 1'!VAS001_F_IsSioSkaiciaus20M1</vt:lpstr>
      <vt:lpstr>VAS001_F_IsSioSkaiciaus20M1</vt:lpstr>
      <vt:lpstr>'Forma 1'!VAS001_F_IsToSkaiciausUzESF20M1</vt:lpstr>
      <vt:lpstr>VAS001_F_IsToSkaiciausUzESF20M1</vt:lpstr>
      <vt:lpstr>'Forma 1'!VAS001_F_IsToSkaiciausVandentiekio20M1</vt:lpstr>
      <vt:lpstr>VAS001_F_IsToSkaiciausVandentiekio20M1</vt:lpstr>
      <vt:lpstr>'Forma 1'!VAS001_F_KanalizacijosTinklai20M1</vt:lpstr>
      <vt:lpstr>VAS001_F_KanalizacijosTinklai20M1</vt:lpstr>
      <vt:lpstr>'Forma 1'!VAS001_F_Kapitalas20M1</vt:lpstr>
      <vt:lpstr>VAS001_F_Kapitalas20M1</vt:lpstr>
      <vt:lpstr>'Forma 1'!VAS001_F_KitaIrangaprietaisaiIrankiai20M1</vt:lpstr>
      <vt:lpstr>VAS001_F_KitaIrangaprietaisaiIrankiai20M1</vt:lpstr>
      <vt:lpstr>'Forma 1'!VAS001_F_KitasFinansinisTurtas20M1</vt:lpstr>
      <vt:lpstr>VAS001_F_KitasFinansinisTurtas20M1</vt:lpstr>
      <vt:lpstr>'Forma 1'!VAS001_F_KitasIlgalaikisTurtas120M1</vt:lpstr>
      <vt:lpstr>VAS001_F_KitasIlgalaikisTurtas120M1</vt:lpstr>
      <vt:lpstr>'Forma 1'!VAS001_F_KitasIlgalaikisTurtas20M1</vt:lpstr>
      <vt:lpstr>VAS001_F_KitasIlgalaikisTurtas20M1</vt:lpstr>
      <vt:lpstr>'Forma 1'!VAS001_F_KitasMaterialusisTurtas20M1</vt:lpstr>
      <vt:lpstr>VAS001_F_KitasMaterialusisTurtas20M1</vt:lpstr>
      <vt:lpstr>'Forma 1'!VAS001_F_KitasNematerialusTurtas20M1</vt:lpstr>
      <vt:lpstr>VAS001_F_KitasNematerialusTurtas20M1</vt:lpstr>
      <vt:lpstr>'Forma 1'!VAS001_F_KitasTrumpalaikisTurtas20M1</vt:lpstr>
      <vt:lpstr>VAS001_F_KitasTrumpalaikisTurtas20M1</vt:lpstr>
      <vt:lpstr>'Forma 1'!VAS001_F_KitiAtidejiniai20M1</vt:lpstr>
      <vt:lpstr>VAS001_F_KitiAtidejiniai20M1</vt:lpstr>
      <vt:lpstr>'Forma 1'!VAS001_F_KitosFinansinesSkolos20M1</vt:lpstr>
      <vt:lpstr>VAS001_F_KitosFinansinesSkolos20M1</vt:lpstr>
      <vt:lpstr>'Forma 1'!VAS001_F_KitosGautinosSumos20M1</vt:lpstr>
      <vt:lpstr>VAS001_F_KitosGautinosSumos20M1</vt:lpstr>
      <vt:lpstr>'Forma 1'!VAS001_F_KitosMoketinosSumosPer20M1</vt:lpstr>
      <vt:lpstr>VAS001_F_KitosMoketinosSumosPer20M1</vt:lpstr>
      <vt:lpstr>'Forma 1'!VAS001_F_KitosMoketinosSumosPo20M1</vt:lpstr>
      <vt:lpstr>VAS001_F_KitosMoketinosSumosPo20M1</vt:lpstr>
      <vt:lpstr>'Forma 1'!VAS001_F_KitosSkolos20M1</vt:lpstr>
      <vt:lpstr>VAS001_F_KitosSkolos20M1</vt:lpstr>
      <vt:lpstr>'Forma 1'!VAS001_F_KreditoIstaigomsPer20M1</vt:lpstr>
      <vt:lpstr>VAS001_F_KreditoIstaigomsPer20M1</vt:lpstr>
      <vt:lpstr>'Forma 1'!VAS001_F_KreditoIstaigomsPo20M1</vt:lpstr>
      <vt:lpstr>VAS001_F_KreditoIstaigomsPo20M1</vt:lpstr>
      <vt:lpstr>'Forma 1'!VAS001_F_LaikinaiNenaudojamasuzkonservuotas20M1</vt:lpstr>
      <vt:lpstr>VAS001_F_LaikinaiNenaudojamasuzkonservuotas20M1</vt:lpstr>
      <vt:lpstr>'Forma 1'!VAS001_F_LizingofinansinesNuomos20M1</vt:lpstr>
      <vt:lpstr>VAS001_F_LizingofinansinesNuomos20M1</vt:lpstr>
      <vt:lpstr>'Forma 1'!VAS001_F_MasinosIrIrengimai20M1</vt:lpstr>
      <vt:lpstr>VAS001_F_MasinosIrIrengimai20M1</vt:lpstr>
      <vt:lpstr>'Forma 1'!VAS001_F_MaterialusisTurtas20M1</vt:lpstr>
      <vt:lpstr>VAS001_F_MaterialusisTurtas20M1</vt:lpstr>
      <vt:lpstr>'Forma 1'!VAS001_F_MoketinasDarboUzmokestis20M1</vt:lpstr>
      <vt:lpstr>VAS001_F_MoketinasDarboUzmokestis20M1</vt:lpstr>
      <vt:lpstr>'Forma 1'!VAS001_F_MoketiniPajamusodrosgarantinioFondo20M1</vt:lpstr>
      <vt:lpstr>VAS001_F_MoketiniPajamusodrosgarantinioFondo20M1</vt:lpstr>
      <vt:lpstr>'Forma 1'!VAS001_F_MOKETINOSSUMOS20M1</vt:lpstr>
      <vt:lpstr>VAS001_F_MOKETINOSSUMOS20M1</vt:lpstr>
      <vt:lpstr>'Forma 1'!VAS001_F_NebaigtaGamyba20M1</vt:lpstr>
      <vt:lpstr>VAS001_F_NebaigtaGamyba20M1</vt:lpstr>
      <vt:lpstr>'Forma 1'!VAS001_F_NebaigtaStatyba20M1</vt:lpstr>
      <vt:lpstr>VAS001_F_NebaigtaStatyba20M1</vt:lpstr>
      <vt:lpstr>'Forma 1'!VAS001_F_NebaigtosVykdytiSutartys20M1</vt:lpstr>
      <vt:lpstr>VAS001_F_NebaigtosVykdytiSutartys20M1</vt:lpstr>
      <vt:lpstr>'Forma 1'!VAS001_F_NematerialusisTurtas20M1</vt:lpstr>
      <vt:lpstr>VAS001_F_NematerialusisTurtas20M1</vt:lpstr>
      <vt:lpstr>'Forma 1'!VAS001_F_NepaskirstytasisPelnasnuostoliai20M1</vt:lpstr>
      <vt:lpstr>VAS001_F_NepaskirstytasisPelnasnuostoliai20M1</vt:lpstr>
      <vt:lpstr>'Forma 1'!VAS001_F_NUOSAVASKAPITALAS20M1</vt:lpstr>
      <vt:lpstr>VAS001_F_NUOSAVASKAPITALAS20M1</vt:lpstr>
      <vt:lpstr>'Forma 1'!VAS001_F_NUOSAVOKAPITALOIR20M1</vt:lpstr>
      <vt:lpstr>VAS001_F_NUOSAVOKAPITALOIR20M1</vt:lpstr>
      <vt:lpstr>'Forma 1'!VAS001_F_PagamintaProdukcijaskirtas20M1</vt:lpstr>
      <vt:lpstr>VAS001_F_PagamintaProdukcijaskirtas20M1</vt:lpstr>
      <vt:lpstr>'Forma 1'!VAS001_F_PaskolosAsocijuotomsIr20M1</vt:lpstr>
      <vt:lpstr>VAS001_F_PaskolosAsocijuotomsIr20M1</vt:lpstr>
      <vt:lpstr>'Forma 1'!VAS001_F_Pastatai20M1</vt:lpstr>
      <vt:lpstr>VAS001_F_Pastatai20M1</vt:lpstr>
      <vt:lpstr>'Forma 1'!VAS001_F_PatentaiLicencijos20M1</vt:lpstr>
      <vt:lpstr>VAS001_F_PatentaiLicencijos20M1</vt:lpstr>
      <vt:lpstr>'Forma 1'!VAS001_F_PelnoMokescioIr20M1</vt:lpstr>
      <vt:lpstr>VAS001_F_PelnoMokescioIr20M1</vt:lpstr>
      <vt:lpstr>'Forma 1'!VAS001_F_PensijuIrPanasiu20M1</vt:lpstr>
      <vt:lpstr>VAS001_F_PensijuIrPanasiu20M1</vt:lpstr>
      <vt:lpstr>'Forma 1'!VAS001_F_PerkainojimoRezervas20M1</vt:lpstr>
      <vt:lpstr>VAS001_F_PerkainojimoRezervas20M1</vt:lpstr>
      <vt:lpstr>'Forma 1'!VAS001_F_PerVieneriusMetusGautinos20M1</vt:lpstr>
      <vt:lpstr>VAS001_F_PerVieneriusMetusGautinos20M1</vt:lpstr>
      <vt:lpstr>'Forma 1'!VAS001_F_PerVieneriusMetusMoketinos20M1</vt:lpstr>
      <vt:lpstr>VAS001_F_PerVieneriusMetusMoketinos20M1</vt:lpstr>
      <vt:lpstr>'Forma 1'!VAS001_F_PinigaiIrPinigu20M1</vt:lpstr>
      <vt:lpstr>VAS001_F_PinigaiIrPinigu20M1</vt:lpstr>
      <vt:lpstr>'Forma 1'!VAS001_F_PirkejuIsiskolinimas20M1</vt:lpstr>
      <vt:lpstr>VAS001_F_PirkejuIsiskolinimas20M1</vt:lpstr>
      <vt:lpstr>'Forma 1'!VAS001_F_PirktosPrekesSkirtos20M1</vt:lpstr>
      <vt:lpstr>VAS001_F_PirktosPrekesSkirtos20M1</vt:lpstr>
      <vt:lpstr>'Forma 1'!VAS001_F_PletrosDarbai20M1</vt:lpstr>
      <vt:lpstr>VAS001_F_PletrosDarbai20M1</vt:lpstr>
      <vt:lpstr>'Forma 1'!VAS001_F_PoVieneriuMetuGautinos20M1</vt:lpstr>
      <vt:lpstr>VAS001_F_PoVieneriuMetuGautinos20M1</vt:lpstr>
      <vt:lpstr>'Forma 1'!VAS001_F_PoVieneriuMetuMoketinos20M1</vt:lpstr>
      <vt:lpstr>VAS001_F_PoVieneriuMetuMoketinos20M1</vt:lpstr>
      <vt:lpstr>'Forma 1'!VAS001_F_Prestizas20M1</vt:lpstr>
      <vt:lpstr>VAS001_F_Prestizas20M1</vt:lpstr>
      <vt:lpstr>'Forma 1'!VAS001_F_ProgramineIranga20M1</vt:lpstr>
      <vt:lpstr>VAS001_F_ProgramineIranga20M1</vt:lpstr>
      <vt:lpstr>'Forma 1'!VAS001_F_Rezervai20M1</vt:lpstr>
      <vt:lpstr>VAS001_F_Rezervai20M1</vt:lpstr>
      <vt:lpstr>'Forma 1'!VAS001_F_SkolosTiekejamsPer20M1</vt:lpstr>
      <vt:lpstr>VAS001_F_SkolosTiekejamsPer20M1</vt:lpstr>
      <vt:lpstr>'Forma 1'!VAS001_F_SkolosTiekejamsPo20M1</vt:lpstr>
      <vt:lpstr>VAS001_F_SkolosTiekejamsPo20M1</vt:lpstr>
      <vt:lpstr>'Forma 1'!VAS001_F_Statiniai20M1</vt:lpstr>
      <vt:lpstr>VAS001_F_Statiniai20M1</vt:lpstr>
      <vt:lpstr>'Forma 1'!VAS001_F_SuDarboSantykiais20M1</vt:lpstr>
      <vt:lpstr>VAS001_F_SuDarboSantykiais20M1</vt:lpstr>
      <vt:lpstr>'Forma 1'!VAS001_F_TransportoPriemones20M1</vt:lpstr>
      <vt:lpstr>VAS001_F_TransportoPriemones20M1</vt:lpstr>
      <vt:lpstr>'Forma 1'!VAS001_F_TRUMPALAIKISTURTAS20M1</vt:lpstr>
      <vt:lpstr>VAS001_F_TRUMPALAIKISTURTAS20M1</vt:lpstr>
      <vt:lpstr>'Forma 1'!VAS001_F_TURTASISVISO20M1</vt:lpstr>
      <vt:lpstr>VAS001_F_TURTASISVISO20M1</vt:lpstr>
      <vt:lpstr>'Forma 1'!VAS001_F_VandentiekioTinklai20M1</vt:lpstr>
      <vt:lpstr>VAS001_F_VandentiekioTinklai20M1</vt:lpstr>
      <vt:lpstr>'Forma 1'!VAS001_F_ZaliavosIrKomplektavimo20M1</vt:lpstr>
      <vt:lpstr>VAS001_F_ZaliavosIrKomplektavimo20M1</vt:lpstr>
      <vt:lpstr>'Forma 1'!VAS001_F_Zeme20M1</vt:lpstr>
      <vt:lpstr>VAS001_F_Zeme20M1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6'!VAS006_D_ILGALAIKIOTURTOISIGIJIMO</vt:lpstr>
      <vt:lpstr>VAS006_D_ILGALAIKIOTURTOISIGIJIMO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6'!VAS006_F_ILGALAIKIOTURTOISIGIJIMO20M</vt:lpstr>
      <vt:lpstr>VAS006_F_ILGALAIKIOTURTOISIGIJIMO20M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11'!VAS011_D_Sanaudos2</vt:lpstr>
      <vt:lpstr>VAS011_D_Sanaudos2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ekonomiste</cp:lastModifiedBy>
  <dcterms:created xsi:type="dcterms:W3CDTF">2017-05-02T10:03:51Z</dcterms:created>
  <dcterms:modified xsi:type="dcterms:W3CDTF">2019-04-15T13:42:44Z</dcterms:modified>
</cp:coreProperties>
</file>